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ajoanaea\Desktop\"/>
    </mc:Choice>
  </mc:AlternateContent>
  <xr:revisionPtr revIDLastSave="0" documentId="13_ncr:1_{4382CDD9-0602-434D-9307-EFA31A55073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GRESSOS" sheetId="1" r:id="rId1"/>
    <sheet name="RESUM" sheetId="3" r:id="rId2"/>
    <sheet name="resum per anunci" sheetId="10" r:id="rId3"/>
    <sheet name="DESPESES CAPÍTOLS" sheetId="9" r:id="rId4"/>
    <sheet name="INVERSIÓ" sheetId="4" r:id="rId5"/>
    <sheet name="Inversions pendents 25-26" sheetId="11" r:id="rId6"/>
  </sheets>
  <definedNames>
    <definedName name="_xlnm._FilterDatabase" localSheetId="3" hidden="1">'DESPESES CAPÍTOLS'!$C$4:$C$577</definedName>
    <definedName name="Print_Area" localSheetId="1">RESUM!$A$1:$G$74</definedName>
    <definedName name="Print_Titles" localSheetId="0">INGRESSOS!$1:$5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1" i="9" l="1"/>
  <c r="E138" i="9" l="1"/>
  <c r="E120" i="9"/>
  <c r="E425" i="9"/>
  <c r="E545" i="9"/>
  <c r="E554" i="9"/>
  <c r="F20" i="11"/>
  <c r="E44" i="9"/>
  <c r="D38" i="4"/>
  <c r="E343" i="9"/>
  <c r="E403" i="9"/>
  <c r="E366" i="9"/>
  <c r="E222" i="9"/>
  <c r="E270" i="9"/>
  <c r="A257" i="9"/>
  <c r="E164" i="9"/>
  <c r="A161" i="9"/>
  <c r="C119" i="1"/>
  <c r="E314" i="9"/>
  <c r="E303" i="9"/>
  <c r="E71" i="9"/>
  <c r="E35" i="4"/>
  <c r="F35" i="4" s="1"/>
  <c r="E28" i="4"/>
  <c r="F28" i="4" s="1"/>
  <c r="F27" i="4"/>
  <c r="E542" i="9" l="1"/>
  <c r="E494" i="9"/>
  <c r="E484" i="9"/>
  <c r="E461" i="9"/>
  <c r="E450" i="9"/>
  <c r="E435" i="9"/>
  <c r="E416" i="9"/>
  <c r="E393" i="9"/>
  <c r="E379" i="9"/>
  <c r="E335" i="9"/>
  <c r="E287" i="9"/>
  <c r="E241" i="9"/>
  <c r="E214" i="9"/>
  <c r="E192" i="9"/>
  <c r="E107" i="9"/>
  <c r="E103" i="9"/>
  <c r="E100" i="9"/>
  <c r="E94" i="9"/>
  <c r="E63" i="9"/>
  <c r="E35" i="9"/>
  <c r="E560" i="9"/>
  <c r="E556" i="9"/>
  <c r="E471" i="9"/>
  <c r="H38" i="4" l="1"/>
  <c r="A7" i="9" l="1"/>
  <c r="A8" i="9"/>
  <c r="A9" i="9"/>
  <c r="A10" i="9"/>
  <c r="E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5" i="9"/>
  <c r="A36" i="9"/>
  <c r="A37" i="9"/>
  <c r="E37" i="9"/>
  <c r="A38" i="9"/>
  <c r="A39" i="9"/>
  <c r="A40" i="9"/>
  <c r="A41" i="9"/>
  <c r="A42" i="9"/>
  <c r="A44" i="9"/>
  <c r="A45" i="9"/>
  <c r="A46" i="9"/>
  <c r="A47" i="9"/>
  <c r="A48" i="9"/>
  <c r="E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E65" i="9"/>
  <c r="A66" i="9"/>
  <c r="A67" i="9"/>
  <c r="A68" i="9"/>
  <c r="E68" i="9"/>
  <c r="A70" i="9"/>
  <c r="A71" i="9"/>
  <c r="A72" i="9"/>
  <c r="A73" i="9"/>
  <c r="A74" i="9"/>
  <c r="A76" i="9"/>
  <c r="A77" i="9"/>
  <c r="A78" i="9"/>
  <c r="A79" i="9"/>
  <c r="A80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E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E111" i="9"/>
  <c r="A112" i="9"/>
  <c r="A113" i="9"/>
  <c r="E113" i="9"/>
  <c r="A114" i="9"/>
  <c r="A115" i="9"/>
  <c r="A116" i="9"/>
  <c r="A117" i="9"/>
  <c r="A120" i="9"/>
  <c r="A121" i="9"/>
  <c r="A122" i="9"/>
  <c r="A123" i="9"/>
  <c r="A124" i="9"/>
  <c r="A125" i="9"/>
  <c r="A126" i="9"/>
  <c r="A127" i="9"/>
  <c r="A128" i="9"/>
  <c r="A131" i="9"/>
  <c r="A132" i="9"/>
  <c r="A133" i="9"/>
  <c r="A137" i="9"/>
  <c r="A138" i="9"/>
  <c r="A139" i="9"/>
  <c r="A140" i="9"/>
  <c r="A141" i="9"/>
  <c r="A142" i="9"/>
  <c r="A143" i="9"/>
  <c r="A144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2" i="9"/>
  <c r="A163" i="9"/>
  <c r="A164" i="9"/>
  <c r="A165" i="9"/>
  <c r="A166" i="9"/>
  <c r="A167" i="9"/>
  <c r="E167" i="9"/>
  <c r="A168" i="9"/>
  <c r="A169" i="9"/>
  <c r="A170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E199" i="9"/>
  <c r="A200" i="9"/>
  <c r="A201" i="9"/>
  <c r="E201" i="9"/>
  <c r="A202" i="9"/>
  <c r="A205" i="9"/>
  <c r="A206" i="9"/>
  <c r="A207" i="9"/>
  <c r="A208" i="9"/>
  <c r="A209" i="9"/>
  <c r="A210" i="9"/>
  <c r="A211" i="9"/>
  <c r="A213" i="9"/>
  <c r="A214" i="9"/>
  <c r="A215" i="9"/>
  <c r="A216" i="9"/>
  <c r="A217" i="9"/>
  <c r="A218" i="9"/>
  <c r="A219" i="9"/>
  <c r="A221" i="9"/>
  <c r="A222" i="9"/>
  <c r="A223" i="9"/>
  <c r="A224" i="9"/>
  <c r="A225" i="9"/>
  <c r="E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E245" i="9"/>
  <c r="A246" i="9"/>
  <c r="A247" i="9"/>
  <c r="A248" i="9"/>
  <c r="A249" i="9"/>
  <c r="A250" i="9"/>
  <c r="E250" i="9"/>
  <c r="A251" i="9"/>
  <c r="A252" i="9"/>
  <c r="A254" i="9"/>
  <c r="A255" i="9"/>
  <c r="A258" i="9"/>
  <c r="A259" i="9"/>
  <c r="A260" i="9"/>
  <c r="A261" i="9"/>
  <c r="A262" i="9"/>
  <c r="A263" i="9"/>
  <c r="A264" i="9"/>
  <c r="A265" i="9"/>
  <c r="A266" i="9"/>
  <c r="A267" i="9"/>
  <c r="A268" i="9"/>
  <c r="A270" i="9"/>
  <c r="A271" i="9"/>
  <c r="A272" i="9"/>
  <c r="E272" i="9"/>
  <c r="A273" i="9"/>
  <c r="A274" i="9"/>
  <c r="A275" i="9"/>
  <c r="A277" i="9"/>
  <c r="A278" i="9"/>
  <c r="A279" i="9"/>
  <c r="A280" i="9"/>
  <c r="A281" i="9"/>
  <c r="A282" i="9"/>
  <c r="A283" i="9"/>
  <c r="A284" i="9"/>
  <c r="A285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3" i="9"/>
  <c r="A304" i="9"/>
  <c r="A305" i="9"/>
  <c r="A306" i="9"/>
  <c r="A307" i="9"/>
  <c r="A308" i="9"/>
  <c r="A309" i="9"/>
  <c r="A310" i="9"/>
  <c r="A311" i="9"/>
  <c r="A312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5" i="9"/>
  <c r="A336" i="9"/>
  <c r="A337" i="9"/>
  <c r="E337" i="9"/>
  <c r="A338" i="9"/>
  <c r="A339" i="9"/>
  <c r="A340" i="9"/>
  <c r="A341" i="9"/>
  <c r="A343" i="9"/>
  <c r="A344" i="9"/>
  <c r="A345" i="9"/>
  <c r="A346" i="9"/>
  <c r="A347" i="9"/>
  <c r="A348" i="9"/>
  <c r="A349" i="9"/>
  <c r="A351" i="9"/>
  <c r="A352" i="9"/>
  <c r="A353" i="9"/>
  <c r="A356" i="9"/>
  <c r="A357" i="9"/>
  <c r="A358" i="9"/>
  <c r="A359" i="9"/>
  <c r="A360" i="9"/>
  <c r="A361" i="9"/>
  <c r="A362" i="9"/>
  <c r="A363" i="9"/>
  <c r="A364" i="9"/>
  <c r="A366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2" i="9"/>
  <c r="A393" i="9"/>
  <c r="A395" i="9"/>
  <c r="A396" i="9"/>
  <c r="A397" i="9"/>
  <c r="A398" i="9"/>
  <c r="A399" i="9"/>
  <c r="A400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E419" i="9"/>
  <c r="A421" i="9"/>
  <c r="A422" i="9"/>
  <c r="A423" i="9"/>
  <c r="A424" i="9"/>
  <c r="A425" i="9"/>
  <c r="A426" i="9"/>
  <c r="A427" i="9"/>
  <c r="A428" i="9"/>
  <c r="A429" i="9"/>
  <c r="A430" i="9"/>
  <c r="A434" i="9"/>
  <c r="A435" i="9"/>
  <c r="A436" i="9"/>
  <c r="A437" i="9"/>
  <c r="A438" i="9"/>
  <c r="A439" i="9"/>
  <c r="A440" i="9"/>
  <c r="A441" i="9"/>
  <c r="A442" i="9"/>
  <c r="A443" i="9"/>
  <c r="A444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E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40" i="9"/>
  <c r="A541" i="9"/>
  <c r="A542" i="9"/>
  <c r="A545" i="9"/>
  <c r="A546" i="9"/>
  <c r="A547" i="9"/>
  <c r="A548" i="9"/>
  <c r="A549" i="9"/>
  <c r="A550" i="9"/>
  <c r="A552" i="9"/>
  <c r="A553" i="9"/>
  <c r="A554" i="9"/>
  <c r="A555" i="9"/>
  <c r="A556" i="9"/>
  <c r="A557" i="9"/>
  <c r="A558" i="9"/>
  <c r="A559" i="9"/>
  <c r="A560" i="9"/>
  <c r="E563" i="9" l="1"/>
  <c r="E573" i="9"/>
  <c r="C58" i="1"/>
  <c r="F25" i="10" l="1"/>
  <c r="G21" i="4"/>
  <c r="F38" i="4" l="1"/>
  <c r="E38" i="4"/>
  <c r="G38" i="4"/>
  <c r="C112" i="1" l="1"/>
  <c r="F14" i="3" s="1"/>
  <c r="F10" i="10" l="1"/>
  <c r="C130" i="1"/>
  <c r="C15" i="1"/>
  <c r="C6" i="1"/>
  <c r="F10" i="3" l="1"/>
  <c r="F6" i="10"/>
  <c r="F12" i="3"/>
  <c r="F8" i="10"/>
  <c r="F13" i="3"/>
  <c r="F9" i="10"/>
  <c r="F16" i="3"/>
  <c r="F12" i="10"/>
  <c r="F17" i="3"/>
  <c r="F13" i="10"/>
  <c r="E570" i="9"/>
  <c r="F26" i="3" s="1"/>
  <c r="E574" i="9"/>
  <c r="E571" i="9"/>
  <c r="F27" i="3" s="1"/>
  <c r="E568" i="9"/>
  <c r="F24" i="3" s="1"/>
  <c r="E572" i="9"/>
  <c r="E576" i="9"/>
  <c r="F32" i="3" s="1"/>
  <c r="E575" i="9"/>
  <c r="E569" i="9"/>
  <c r="E577" i="9" l="1"/>
  <c r="F25" i="3"/>
  <c r="F21" i="10"/>
  <c r="F20" i="10"/>
  <c r="F31" i="3"/>
  <c r="F27" i="10"/>
  <c r="F23" i="10"/>
  <c r="F29" i="3"/>
  <c r="F30" i="3"/>
  <c r="F26" i="10"/>
  <c r="F28" i="10"/>
  <c r="F28" i="3"/>
  <c r="F24" i="10"/>
  <c r="F22" i="10"/>
  <c r="F35" i="3" l="1"/>
  <c r="F33" i="3"/>
  <c r="G31" i="3" s="1"/>
  <c r="F29" i="10"/>
  <c r="G25" i="3" l="1"/>
  <c r="G26" i="3"/>
  <c r="G27" i="3"/>
  <c r="G28" i="3"/>
  <c r="G29" i="3"/>
  <c r="G30" i="3"/>
  <c r="G32" i="3"/>
  <c r="G24" i="3"/>
  <c r="C13" i="1"/>
  <c r="C133" i="1" s="1"/>
  <c r="F7" i="10" l="1"/>
  <c r="F14" i="10" s="1"/>
  <c r="F11" i="3"/>
  <c r="F20" i="3" s="1"/>
  <c r="F18" i="3" l="1"/>
  <c r="G11" i="3" s="1"/>
  <c r="G15" i="3" l="1"/>
  <c r="G14" i="3"/>
  <c r="G12" i="3"/>
  <c r="G16" i="3"/>
  <c r="G13" i="3"/>
  <c r="G17" i="3"/>
  <c r="G10" i="3"/>
</calcChain>
</file>

<file path=xl/sharedStrings.xml><?xml version="1.0" encoding="utf-8"?>
<sst xmlns="http://schemas.openxmlformats.org/spreadsheetml/2006/main" count="1868" uniqueCount="916">
  <si>
    <t>Eco.</t>
  </si>
  <si>
    <t>Descripció</t>
  </si>
  <si>
    <t>Previsions inicials</t>
  </si>
  <si>
    <t>11200</t>
  </si>
  <si>
    <t>IMPOST S/BÉNS IMMOBLES NATUR. RÚSTICA</t>
  </si>
  <si>
    <t>11301</t>
  </si>
  <si>
    <t>IMPOST S/BÉNS IMMOBLES NATUR. URBANA</t>
  </si>
  <si>
    <t>11302</t>
  </si>
  <si>
    <t>RECÀRREC SOBRE IBI</t>
  </si>
  <si>
    <t>11500</t>
  </si>
  <si>
    <t>IMPOST DE VEHICLES TRACCIÓ MECÀNICA</t>
  </si>
  <si>
    <t>11600</t>
  </si>
  <si>
    <t>IMPOST SOBRE INCREMENT VALOR DELS TERRENYS NATURALESA URBANA</t>
  </si>
  <si>
    <t>13000</t>
  </si>
  <si>
    <t>IMPOST S/ACTIVITATS EMPRESARIALS</t>
  </si>
  <si>
    <t>29000</t>
  </si>
  <si>
    <t>IMPOST SOBRE CONSTRUCCIONS, INSTAL·LACIONS I OBRES</t>
  </si>
  <si>
    <t>30200</t>
  </si>
  <si>
    <t>RECOLLIDA D'ESCOMBRARIES COMERCIALS</t>
  </si>
  <si>
    <t>30201</t>
  </si>
  <si>
    <t>RECOLLIDA D'ESCOMBRARIES DOMICILIÀRIES</t>
  </si>
  <si>
    <t>31100</t>
  </si>
  <si>
    <t>RESIDÈNCIA</t>
  </si>
  <si>
    <t>31101</t>
  </si>
  <si>
    <t>CENTRE DE DIA</t>
  </si>
  <si>
    <t>31102</t>
  </si>
  <si>
    <t>SERV.TREB.FAMILIARS</t>
  </si>
  <si>
    <t>31105</t>
  </si>
  <si>
    <t>TELEASSISTÈNCIA</t>
  </si>
  <si>
    <t>31200</t>
  </si>
  <si>
    <t>ESCOLA DE MÚSICA</t>
  </si>
  <si>
    <t>31201</t>
  </si>
  <si>
    <t>ALTRES ENSENYAMENTS ESPECIALS</t>
  </si>
  <si>
    <t>31300</t>
  </si>
  <si>
    <t>INSTAL·LACIONS ESPORTIVES</t>
  </si>
  <si>
    <t>31900</t>
  </si>
  <si>
    <t>PUBLICITAT EMISSORA MUNICIPAL</t>
  </si>
  <si>
    <t>31901</t>
  </si>
  <si>
    <t>ESPAIS CULTURALS I TURÍSTICS</t>
  </si>
  <si>
    <t>32100</t>
  </si>
  <si>
    <t>TAXA PER LLICÈNCIES URBANÍSTIQUES</t>
  </si>
  <si>
    <t>32101</t>
  </si>
  <si>
    <t>PLAQUES PATENTS I DISTINTIUS</t>
  </si>
  <si>
    <t>32500</t>
  </si>
  <si>
    <t>TAXA EXPEDICIÓ DOCUMENTS ADMINISTRATIUS</t>
  </si>
  <si>
    <t>32600</t>
  </si>
  <si>
    <t>RETIRADA DE VEHICLES DE LA VIA PÚBLICA</t>
  </si>
  <si>
    <t>32900</t>
  </si>
  <si>
    <t>LLICÈNCIES AUTOTAXIS I VEHICLES LLOG.</t>
  </si>
  <si>
    <t>32901</t>
  </si>
  <si>
    <t>LLICÈNCIA OBERTURA ESTABLIMENTS</t>
  </si>
  <si>
    <t>33100</t>
  </si>
  <si>
    <t>ENTRADA VEHICLES</t>
  </si>
  <si>
    <t>33200</t>
  </si>
  <si>
    <t>OCUP.SÒL, SUBSÒL I VOLADA VIA PÚBLICA</t>
  </si>
  <si>
    <t>33500</t>
  </si>
  <si>
    <t>OCUP.TERRENYS US PÚBLIC, TAULES I CADIRES</t>
  </si>
  <si>
    <t>33800</t>
  </si>
  <si>
    <t>COMPENSACIÓ DE TELEFÒNICA</t>
  </si>
  <si>
    <t>33900</t>
  </si>
  <si>
    <t>PARADES, BARRAQUES, CASETES DE VENDA</t>
  </si>
  <si>
    <t>33901</t>
  </si>
  <si>
    <t>INSTAL·LACIÓ QUIOSCOS VIA PÚBLICA</t>
  </si>
  <si>
    <t>33902</t>
  </si>
  <si>
    <t>OCUP.VIA,MATER.CONSTRUCC.GRUES</t>
  </si>
  <si>
    <t>34900</t>
  </si>
  <si>
    <t>CASALS CURSETS I ENTRADES</t>
  </si>
  <si>
    <t>34901</t>
  </si>
  <si>
    <t>PREU PÚBLIC VIVER D'EMPRESES</t>
  </si>
  <si>
    <t>34902</t>
  </si>
  <si>
    <t>INGRESSOS ENTRADES CAL CARRERA</t>
  </si>
  <si>
    <t>36002</t>
  </si>
  <si>
    <t>VENDA D'IMPRESSOS I PUBLICACIONS</t>
  </si>
  <si>
    <t>36003</t>
  </si>
  <si>
    <t>38900</t>
  </si>
  <si>
    <t>ALTRES INGRESSOS REINTEGRABLES</t>
  </si>
  <si>
    <t>39110</t>
  </si>
  <si>
    <t>MULTES PER INFRACCIONS TRIBUTÀRIES I ANÀLOGUES.</t>
  </si>
  <si>
    <t>39120</t>
  </si>
  <si>
    <t>MULTES PER INFRACCIONS DE L'ORDENANÇA DE CIRCULACIÓ.</t>
  </si>
  <si>
    <t>39190</t>
  </si>
  <si>
    <t>ALTRES MULTES I SANCIONS.</t>
  </si>
  <si>
    <t>39211</t>
  </si>
  <si>
    <t>RECÀRREC DE CONSTRENYIMENT.</t>
  </si>
  <si>
    <t>INTERESSOS DE DEMORA.</t>
  </si>
  <si>
    <t>39300</t>
  </si>
  <si>
    <t>INTERESSOS DE DEMORA</t>
  </si>
  <si>
    <t>39800</t>
  </si>
  <si>
    <t>INDEMNITZACIONS D'ASSEGURANCES DE NO VIDA.</t>
  </si>
  <si>
    <t>39901</t>
  </si>
  <si>
    <t>ALTRES INGRESSOS DIVERSOS.</t>
  </si>
  <si>
    <t>39902</t>
  </si>
  <si>
    <t>DONATIUS EMPRESES PRIVADES</t>
  </si>
  <si>
    <t>39903</t>
  </si>
  <si>
    <t>INGRESSOS ELECCIONS</t>
  </si>
  <si>
    <t>39918</t>
  </si>
  <si>
    <t>INGRESSOS PER EXECUCIONS SUBSIDIÀRIES</t>
  </si>
  <si>
    <t>42000</t>
  </si>
  <si>
    <t>PARTICIPACIÓ EN ELS TRIBUTS DE L'ESTAT.</t>
  </si>
  <si>
    <t>42030</t>
  </si>
  <si>
    <t>MINISTERIO DE IGUALDAD, PACTO VIOLENCIA DE GÉNERO</t>
  </si>
  <si>
    <t>45000</t>
  </si>
  <si>
    <t>GENERALITAT, FONS NACIONAL DE COOPERACIO LOCAL.</t>
  </si>
  <si>
    <t>45001</t>
  </si>
  <si>
    <t>GENERALITAT, SUBV.JUTJAT</t>
  </si>
  <si>
    <t>45030</t>
  </si>
  <si>
    <t>GENERALITAT, DT.ENSENYAMENT, SUBV.ALUMNES ESC.MUSICA</t>
  </si>
  <si>
    <t>45108</t>
  </si>
  <si>
    <t>AGÈNCIA CATALANA AIGUA -ACA, SUBV.GESTIÓ DEPURADORA</t>
  </si>
  <si>
    <t>45109</t>
  </si>
  <si>
    <t>AGÈNCIA RESIDUS CATALUNYA -ARC, RETORN CÀNON</t>
  </si>
  <si>
    <t>45110</t>
  </si>
  <si>
    <t>SUBVENCIÓ SERVEI D'OCUPACIÓ DE CATALUNYA -SOC</t>
  </si>
  <si>
    <t>46101</t>
  </si>
  <si>
    <t>DIPUTACIÓ, SUBV. ACTIVITATS JUVENILS</t>
  </si>
  <si>
    <t>46102</t>
  </si>
  <si>
    <t>DIPUTACIÓ, SUBV.ACTIVITATS CULTURALS</t>
  </si>
  <si>
    <t>46104</t>
  </si>
  <si>
    <t>DIPUTACIÓ, SUBV. ACTIVITATS ESPORTIVES</t>
  </si>
  <si>
    <t>46105</t>
  </si>
  <si>
    <t>DIPUTACIÓ, SUBV, SERV.SOCIALS</t>
  </si>
  <si>
    <t>46108</t>
  </si>
  <si>
    <t>DIPUTACIÓ, SUBV. SANITAT</t>
  </si>
  <si>
    <t>46109</t>
  </si>
  <si>
    <t>DIPUTACIÓ, SUBV. ENSENYAMENT</t>
  </si>
  <si>
    <t>46110</t>
  </si>
  <si>
    <t>DIPUTACIÓ, SUBV. PROMOCIÓ TURÍSTICA I COMERÇ</t>
  </si>
  <si>
    <t>46114</t>
  </si>
  <si>
    <t>DIPUTACIÓ, SUBV. PARTICIPACIÓ CIUTADANA</t>
  </si>
  <si>
    <t>46116</t>
  </si>
  <si>
    <t>DIPUTACIÓ, SUBV. POLÍTIQUES, DIVERSITAT I CIUTADANIA</t>
  </si>
  <si>
    <t>46117</t>
  </si>
  <si>
    <t>DIPUTACIÓ, SUBV. MEDI AMBIENT</t>
  </si>
  <si>
    <t>46126</t>
  </si>
  <si>
    <t>DIPUTACIÓ, SUBV. XARXA AUDIOVISUAL LOCAL</t>
  </si>
  <si>
    <t>46129</t>
  </si>
  <si>
    <t>DIPUTACIÓ, SUBV. DESENVOLUPAMENT ECONÒMIC</t>
  </si>
  <si>
    <t>46132</t>
  </si>
  <si>
    <t>DIPUTACIÓ, SUBVENCIÓ FINANÇAMENT SERVEI DE PROTECCIÓ CIVIL</t>
  </si>
  <si>
    <t>46206</t>
  </si>
  <si>
    <t>AJ.MANRESA, SUBV.DIPUTACIÓ SALLENT EMPRÈN</t>
  </si>
  <si>
    <t>46501</t>
  </si>
  <si>
    <t>46503</t>
  </si>
  <si>
    <t>CONSELL COMARCAL, SUBV. PROMOCIÓ POLIGONS</t>
  </si>
  <si>
    <t>48001</t>
  </si>
  <si>
    <t>DONATIUS RESIDÈNCIA SANT BERNAT</t>
  </si>
  <si>
    <t>52002</t>
  </si>
  <si>
    <t>ENTITATS DE CRÈDIT PRIVADES</t>
  </si>
  <si>
    <t>54100</t>
  </si>
  <si>
    <t>LLOGUERS SOCIALS</t>
  </si>
  <si>
    <t>54900</t>
  </si>
  <si>
    <t>ALTRES RENDES BÉNS IMMOBLES</t>
  </si>
  <si>
    <t>55001</t>
  </si>
  <si>
    <t>55002</t>
  </si>
  <si>
    <t>CÀNON CONCESSIÓ. CEMENTIRI</t>
  </si>
  <si>
    <t>55500</t>
  </si>
  <si>
    <t>INGRESSOS APROFITAMENTS ESPECIALS</t>
  </si>
  <si>
    <t>75111</t>
  </si>
  <si>
    <t>ACA, SUBV.MILLORES EDAR</t>
  </si>
  <si>
    <t>91100</t>
  </si>
  <si>
    <t>PRÉSTECS REBUTS A/L P D'ENS DEL SECTOR PÚBLIC.</t>
  </si>
  <si>
    <t>91301</t>
  </si>
  <si>
    <t>PRÉSTECS A LLARG TERMINI.</t>
  </si>
  <si>
    <t xml:space="preserve">TOTAL PRESSUPOST </t>
  </si>
  <si>
    <t>Pro.</t>
  </si>
  <si>
    <t>Crèdits inicials</t>
  </si>
  <si>
    <t>011</t>
  </si>
  <si>
    <t>31000</t>
  </si>
  <si>
    <t>INTERESSOS CRÈDITS</t>
  </si>
  <si>
    <t>AMORTITZACIÓ PRÉSTECS A LLARG TERMINI</t>
  </si>
  <si>
    <t>91300</t>
  </si>
  <si>
    <t>AMORTITZACIÓ PRÉSTEC SECTOR PRIVAT</t>
  </si>
  <si>
    <t>130</t>
  </si>
  <si>
    <t>12003</t>
  </si>
  <si>
    <t>SOUS DEL GRUP C1.</t>
  </si>
  <si>
    <t>12006</t>
  </si>
  <si>
    <t>TRIENNIS.</t>
  </si>
  <si>
    <t>12100</t>
  </si>
  <si>
    <t>COMPLEMENT DE DESTÍ</t>
  </si>
  <si>
    <t>12101</t>
  </si>
  <si>
    <t>COMPLEMENT ESPECÍFIC.</t>
  </si>
  <si>
    <t>13100</t>
  </si>
  <si>
    <t>RETRIB.PERS.LABORAL.TEMPORAL</t>
  </si>
  <si>
    <t>15000</t>
  </si>
  <si>
    <t>PRODUCTIVITAT</t>
  </si>
  <si>
    <t>15100</t>
  </si>
  <si>
    <t>GRATIFICACIONS</t>
  </si>
  <si>
    <t>16000</t>
  </si>
  <si>
    <t>SEGURETAT SOCIAL.</t>
  </si>
  <si>
    <t>20300</t>
  </si>
  <si>
    <t>LLOGUERS DE MAQUINÀRIA, INSTAL·LACIONS I UTILLATGE.</t>
  </si>
  <si>
    <t>20400</t>
  </si>
  <si>
    <t>ARRENDAMENTS DE MATERIAL DE TRANSPORT.</t>
  </si>
  <si>
    <t>21300</t>
  </si>
  <si>
    <t>REPAR.MAQUINÀRIA, INSTAL·LAC. I ESTRIS</t>
  </si>
  <si>
    <t>21400</t>
  </si>
  <si>
    <t>REPARACIÓ MATERIAL DE TRANSPORTS</t>
  </si>
  <si>
    <t>22000</t>
  </si>
  <si>
    <t>MATERIAL D'OFICINA</t>
  </si>
  <si>
    <t>22001</t>
  </si>
  <si>
    <t>PREMSA, REVISTES, LLIBRES I ALTRES PUBLICACIONS.</t>
  </si>
  <si>
    <t>22100</t>
  </si>
  <si>
    <t>ENERGIA ELÈCTRICA.</t>
  </si>
  <si>
    <t>22103</t>
  </si>
  <si>
    <t>COMBUSTIBLES I CARBURANTS.</t>
  </si>
  <si>
    <t>22104</t>
  </si>
  <si>
    <t>SUBMINIST.VESTUARI</t>
  </si>
  <si>
    <t>22109</t>
  </si>
  <si>
    <t>ALTRE MATERIAL TÈCNIC ESPECIAL</t>
  </si>
  <si>
    <t>22200</t>
  </si>
  <si>
    <t>COMUNICACIONS TELEFÒNIQUES</t>
  </si>
  <si>
    <t>22400</t>
  </si>
  <si>
    <t>PRIMES D'ASSEGURANCES</t>
  </si>
  <si>
    <t>22607</t>
  </si>
  <si>
    <t>OPOSICIONS I PROVES SELECTIVES</t>
  </si>
  <si>
    <t>22700</t>
  </si>
  <si>
    <t>NETEJA I AGENÇAMENT</t>
  </si>
  <si>
    <t>22709</t>
  </si>
  <si>
    <t>ALTRES CONTRAC.PREST.DE SERVEIS</t>
  </si>
  <si>
    <t>23020</t>
  </si>
  <si>
    <t>23120</t>
  </si>
  <si>
    <t>DEL PERSONAL NO DIRECTIU.</t>
  </si>
  <si>
    <t>134</t>
  </si>
  <si>
    <t>63317</t>
  </si>
  <si>
    <t>SENYALITZACIÓ CARRERS</t>
  </si>
  <si>
    <t>135</t>
  </si>
  <si>
    <t>SUBMINISTRAMENT ENERGIA ELÈCTRICA</t>
  </si>
  <si>
    <t>22699</t>
  </si>
  <si>
    <t>ALTRES DESPESES DIVERSES</t>
  </si>
  <si>
    <t>C.COMARCAL, CONVENI PLA ASSISTÈNCIA PROTECCIÓ CIVIL</t>
  </si>
  <si>
    <t>48903</t>
  </si>
  <si>
    <t>AVES, CONVENI</t>
  </si>
  <si>
    <t>48969</t>
  </si>
  <si>
    <t>CONVENI BOMBERS</t>
  </si>
  <si>
    <t>136</t>
  </si>
  <si>
    <t>22203</t>
  </si>
  <si>
    <t>150</t>
  </si>
  <si>
    <t>12000</t>
  </si>
  <si>
    <t>SOUS DEL GRUP A1.</t>
  </si>
  <si>
    <t>12001</t>
  </si>
  <si>
    <t>SOUS DEL GRUP A2</t>
  </si>
  <si>
    <t>RETRIB.PERS.LABORAL TEMPORAL</t>
  </si>
  <si>
    <t>20000</t>
  </si>
  <si>
    <t>ARRENDAMENTS DE TERRENYS I BÉNS NATURALS.</t>
  </si>
  <si>
    <t>SUBMINIST.ENERGIA ELÈCTRICA</t>
  </si>
  <si>
    <t>22603</t>
  </si>
  <si>
    <t>PUBLICACIONS DIARIS OFICIALS</t>
  </si>
  <si>
    <t>22631</t>
  </si>
  <si>
    <t>DESPESES EXECUCIONS SUBSIDIÀRIES</t>
  </si>
  <si>
    <t>22706</t>
  </si>
  <si>
    <t>ESTUDIS I TREBALLS TÈCNICS.</t>
  </si>
  <si>
    <t>23100</t>
  </si>
  <si>
    <t>LOCOMOCIÓ</t>
  </si>
  <si>
    <t>48950</t>
  </si>
  <si>
    <t>SUBVENCIÓ INDEMNITZATÒRIA BARRI ESTACIÓ</t>
  </si>
  <si>
    <t>160</t>
  </si>
  <si>
    <t>ALTRES CONTRACTES PRESTACIÓ DE SERVEIS-EDAR</t>
  </si>
  <si>
    <t>62321</t>
  </si>
  <si>
    <t>MILLORES INSTAL.EDAR</t>
  </si>
  <si>
    <t>161</t>
  </si>
  <si>
    <t>22600</t>
  </si>
  <si>
    <t>CÀNON HIDRÀULIC I TAXA SANEJ.CONSUMS MUNICIPALS</t>
  </si>
  <si>
    <t>22710</t>
  </si>
  <si>
    <t>CÀNON A FAVOR DE SOREA</t>
  </si>
  <si>
    <t>163</t>
  </si>
  <si>
    <t>165</t>
  </si>
  <si>
    <t>MAQUINARIA INSTAL. I ESTRIS</t>
  </si>
  <si>
    <t>46529</t>
  </si>
  <si>
    <t>CONSELL COMARCAL, SUPORT MATÈRIA ENERGIA</t>
  </si>
  <si>
    <t>171</t>
  </si>
  <si>
    <t>RETRIB.PERS. LABORAL FIX</t>
  </si>
  <si>
    <t>13001</t>
  </si>
  <si>
    <t>HORES EXTRAORDINÀRIES</t>
  </si>
  <si>
    <t>SUBMINIST.COMBUSTIBLES I CARBURANTS.</t>
  </si>
  <si>
    <t>ALTRE MATERIAL TÈCNIC I ESPECIAL</t>
  </si>
  <si>
    <t>62522</t>
  </si>
  <si>
    <t>MOBILIARI URBÀ</t>
  </si>
  <si>
    <t>241</t>
  </si>
  <si>
    <t>14305</t>
  </si>
  <si>
    <t>22606</t>
  </si>
  <si>
    <t>REUNIONS, CONFERÈNCIES I CURSOS.</t>
  </si>
  <si>
    <t>22633</t>
  </si>
  <si>
    <t>22634</t>
  </si>
  <si>
    <t>22635</t>
  </si>
  <si>
    <t>QUOTA XARXA BARRIS ANTICS</t>
  </si>
  <si>
    <t>311</t>
  </si>
  <si>
    <t>REPAR, MANT I CONS .MAQUINÀRIA, INSTAL·LAC. I ESTRIS</t>
  </si>
  <si>
    <t>22610</t>
  </si>
  <si>
    <t>48905</t>
  </si>
  <si>
    <t>CREU ROJA, CONVENI</t>
  </si>
  <si>
    <t>320</t>
  </si>
  <si>
    <t>323</t>
  </si>
  <si>
    <t>12004</t>
  </si>
  <si>
    <t>SOUS DEL GRUP C2.</t>
  </si>
  <si>
    <t>REPAR. MANT I CONS MAQUINÀRIA, INSTAL·LAC. I ESTRIS</t>
  </si>
  <si>
    <t>ENERGIA ELÈCTRICA</t>
  </si>
  <si>
    <t>330</t>
  </si>
  <si>
    <t>ALTRES DESPESES DIVERSES. MEMÒRIA HISTÒRICA</t>
  </si>
  <si>
    <t>334</t>
  </si>
  <si>
    <t>COMISSIÓ LA PALANCA</t>
  </si>
  <si>
    <t>22727</t>
  </si>
  <si>
    <t>ALTRES CONTRACT PREST SERVEIS CABRIANES</t>
  </si>
  <si>
    <t>48901</t>
  </si>
  <si>
    <t>ALTRES TRANSFERENCIES CULTURA</t>
  </si>
  <si>
    <t>48902</t>
  </si>
  <si>
    <t>48911</t>
  </si>
  <si>
    <t>L'ESPARVER-CENTRE LITERARI SALLENTÍ, CONVENI</t>
  </si>
  <si>
    <t>48914</t>
  </si>
  <si>
    <t>COLLA DANSAIRES SALLENTINS, CONVENI</t>
  </si>
  <si>
    <t>48915</t>
  </si>
  <si>
    <t>GEGANTS I NANS, CONVENI</t>
  </si>
  <si>
    <t>48919</t>
  </si>
  <si>
    <t>AGRUPACIÓ ROQUES ALBES, CONVENI</t>
  </si>
  <si>
    <t>48928</t>
  </si>
  <si>
    <t>ASSOCIACIÓ VEÏNS CABRIANES, CONVENI</t>
  </si>
  <si>
    <t>48936</t>
  </si>
  <si>
    <t>TRENTASISENA, CONVENI</t>
  </si>
  <si>
    <t>336</t>
  </si>
  <si>
    <t>62105</t>
  </si>
  <si>
    <t>337</t>
  </si>
  <si>
    <t>COMUNICACIONS INFORMÀTIQUES.</t>
  </si>
  <si>
    <t>62904</t>
  </si>
  <si>
    <t>ADQUISICIÓ IMMOBILITZAT FESTES</t>
  </si>
  <si>
    <t>341</t>
  </si>
  <si>
    <t>22608</t>
  </si>
  <si>
    <t>ALTRES TRANSFERENCIES ESPORTS</t>
  </si>
  <si>
    <t>48916</t>
  </si>
  <si>
    <t>ASCF ASSOCIACIÓ SALLENTINA, CONVENI</t>
  </si>
  <si>
    <t>48917</t>
  </si>
  <si>
    <t>A.E.SALLENT, CONVENI</t>
  </si>
  <si>
    <t>48918</t>
  </si>
  <si>
    <t>C.E.SALLENT, CONVENI</t>
  </si>
  <si>
    <t>48947</t>
  </si>
  <si>
    <t>FAES, CONVENI</t>
  </si>
  <si>
    <t>48948</t>
  </si>
  <si>
    <t>CLUB TENNIS, CONVENI</t>
  </si>
  <si>
    <t>430</t>
  </si>
  <si>
    <t>432</t>
  </si>
  <si>
    <t>22602</t>
  </si>
  <si>
    <t>PUBLICITAT I PROPAGANDA</t>
  </si>
  <si>
    <t>22614</t>
  </si>
  <si>
    <t>DESPESES DIVERSES PROMOCIÓ TURÍSTICA</t>
  </si>
  <si>
    <t>ALTRES CONTRACT.PREST.DE SERVEIS</t>
  </si>
  <si>
    <t>46502</t>
  </si>
  <si>
    <t>CONSELL COMARCAL, AGÈNCIA BAGES TURISME</t>
  </si>
  <si>
    <t>C.COMARCAL, CONSELL RECTOR GEOPARC</t>
  </si>
  <si>
    <t>454</t>
  </si>
  <si>
    <t>21000</t>
  </si>
  <si>
    <t>REPAR.INFRAESTRUCTURES I BÉNS NATURALS</t>
  </si>
  <si>
    <t>61007</t>
  </si>
  <si>
    <t>MILLORES CAMINS RURALS</t>
  </si>
  <si>
    <t>61918</t>
  </si>
  <si>
    <t>491</t>
  </si>
  <si>
    <t>11000</t>
  </si>
  <si>
    <t>RETRIB. PERSONAL EVENTUAL</t>
  </si>
  <si>
    <t>22500</t>
  </si>
  <si>
    <t>TRIBUTS</t>
  </si>
  <si>
    <t>DESPESES INFORMACIÓ</t>
  </si>
  <si>
    <t>46700</t>
  </si>
  <si>
    <t>A CONSORCIS</t>
  </si>
  <si>
    <t>912</t>
  </si>
  <si>
    <t>10000</t>
  </si>
  <si>
    <t>RETRIBUCIONS BÀSIQUES.</t>
  </si>
  <si>
    <t>22601</t>
  </si>
  <si>
    <t>ATENCIONS PROTOCOL·LÀRIES I REPRESENTATIVES.</t>
  </si>
  <si>
    <t>22605</t>
  </si>
  <si>
    <t>ACTE INSTITUCIONAL 11 DE SETEMBRE</t>
  </si>
  <si>
    <t>23000</t>
  </si>
  <si>
    <t>DIETES</t>
  </si>
  <si>
    <t>23300</t>
  </si>
  <si>
    <t>ALTRES INDEMNITZACIONS</t>
  </si>
  <si>
    <t>46600</t>
  </si>
  <si>
    <t>ASSOCIACIÓ DE MUNICIPIS PER LA INDEPENDÈNCIA</t>
  </si>
  <si>
    <t>48904</t>
  </si>
  <si>
    <t>ALTRES TRANSFERÈNCIES GRUPS MUNICIPALS</t>
  </si>
  <si>
    <t>920</t>
  </si>
  <si>
    <t>SOUS DEL GRUP A2.</t>
  </si>
  <si>
    <t>COMPLEMENT DE DESTINACIÓ.</t>
  </si>
  <si>
    <t>SEGURETAT SOCIAL</t>
  </si>
  <si>
    <t>16006</t>
  </si>
  <si>
    <t>ASSISTÈNCIA MÈDICO-SANITÀRIA</t>
  </si>
  <si>
    <t>16304</t>
  </si>
  <si>
    <t>ACCIÓ SOCIAL</t>
  </si>
  <si>
    <t>REPAR.MAQUINÀRIA, INSTAL·LACIONS TÈCNIQUES I UTILLATGE</t>
  </si>
  <si>
    <t>22002</t>
  </si>
  <si>
    <t>MATERIAL INFORMÀTIC NO INVENTARIABLE.</t>
  </si>
  <si>
    <t>SERVEIS DE TELECOMUNICACIONS.</t>
  </si>
  <si>
    <t>22201</t>
  </si>
  <si>
    <t>SERVEIS POSTALS</t>
  </si>
  <si>
    <t>22300</t>
  </si>
  <si>
    <t>TRANSPORTS</t>
  </si>
  <si>
    <t>PRIMES ASSEGURANCES</t>
  </si>
  <si>
    <t>22604</t>
  </si>
  <si>
    <t>DESPESES JURÍDIQUES</t>
  </si>
  <si>
    <t>22705</t>
  </si>
  <si>
    <t>PROCESSOS ELECTORALS.</t>
  </si>
  <si>
    <t>35200</t>
  </si>
  <si>
    <t>46500</t>
  </si>
  <si>
    <t>CONSELL COMARCAL INFORMÀTICA</t>
  </si>
  <si>
    <t>A ALTRES ENS QUE AGRUPIN MUNICIPIS</t>
  </si>
  <si>
    <t>FONS CONTINGENCIA D'EXECUCIÓ PRESSUPOSTARIA</t>
  </si>
  <si>
    <t>62601</t>
  </si>
  <si>
    <t>924</t>
  </si>
  <si>
    <t>22620</t>
  </si>
  <si>
    <t>ALTRES DESPESES PARTICIPACIÓ CIUTADANA</t>
  </si>
  <si>
    <t>931</t>
  </si>
  <si>
    <t>SOUS DEL GRUP A1</t>
  </si>
  <si>
    <t>932</t>
  </si>
  <si>
    <t>22708</t>
  </si>
  <si>
    <t>SERVEIS DE RECAPTACIÓ A FAVOR DE L'ENTITAT.</t>
  </si>
  <si>
    <t>934</t>
  </si>
  <si>
    <t>22622</t>
  </si>
  <si>
    <t>ALTRES DESPESES FINANCERES</t>
  </si>
  <si>
    <t>DESPESES FORMALITZACIÓ MOD. I CANCEL.LACIÓ</t>
  </si>
  <si>
    <t>35900</t>
  </si>
  <si>
    <t>1521</t>
  </si>
  <si>
    <t>1522</t>
  </si>
  <si>
    <t>78001</t>
  </si>
  <si>
    <t>SUBVENCIO REHABILITACIÓ I ACCESSIBILITAT. RESTA POBLE</t>
  </si>
  <si>
    <t>1533</t>
  </si>
  <si>
    <t>21001</t>
  </si>
  <si>
    <t>INFRAESTRUCTURES I BÉNS NATURALS. CONVENI SEPIDES</t>
  </si>
  <si>
    <t>1534</t>
  </si>
  <si>
    <t>61939</t>
  </si>
  <si>
    <t>MILLORES VIES PUBLIQUES</t>
  </si>
  <si>
    <t>1621</t>
  </si>
  <si>
    <t>46202</t>
  </si>
  <si>
    <t>AJUNTAMENT DE GAIÀ CONVENI (RECOLLIDA)</t>
  </si>
  <si>
    <t>1622</t>
  </si>
  <si>
    <t>1722</t>
  </si>
  <si>
    <t>78006</t>
  </si>
  <si>
    <t>SUBV PROGRAMA PLAQUES SOLARS</t>
  </si>
  <si>
    <t>2311</t>
  </si>
  <si>
    <t>COMPLEMENT DESTÍ</t>
  </si>
  <si>
    <t>COMPLEMENT ESPECÍFIC</t>
  </si>
  <si>
    <t>SUBMINISTRAMENT ENERGIA ELÉCTRICA</t>
  </si>
  <si>
    <t>DESPESES DIVERSES SIAF</t>
  </si>
  <si>
    <t>22613</t>
  </si>
  <si>
    <t>PROGRAMES I PROJECTES SOCIALS</t>
  </si>
  <si>
    <t>22616</t>
  </si>
  <si>
    <t>AJUTS ECONÒMICS - SOCIALS, MODALITAT EN ESPÈCIES</t>
  </si>
  <si>
    <t>22722</t>
  </si>
  <si>
    <t>PROJECTES DINARS ACOMPANYATS</t>
  </si>
  <si>
    <t>46530</t>
  </si>
  <si>
    <t>48000</t>
  </si>
  <si>
    <t>AJUTS ECONÒMICS-SOCIALS</t>
  </si>
  <si>
    <t>48003</t>
  </si>
  <si>
    <t>COMPENSACIÓ PER PISOS CEDITS PROGR REHABILITACIÓ HABITATGES</t>
  </si>
  <si>
    <t>ALTRES TRANSFERENCIES - ASSISTÈNCIA SOCIAL I PRIMÀRIA</t>
  </si>
  <si>
    <t>48956</t>
  </si>
  <si>
    <t>ASPRODIS CONVENI</t>
  </si>
  <si>
    <t>63228</t>
  </si>
  <si>
    <t>REFORMA I REHABILITACIÓ HABITATGES SOCIALS</t>
  </si>
  <si>
    <t>2312</t>
  </si>
  <si>
    <t>48900</t>
  </si>
  <si>
    <t>ADONA'T, CONVENI</t>
  </si>
  <si>
    <t>2313</t>
  </si>
  <si>
    <t>21200</t>
  </si>
  <si>
    <t>REPARACIÓ EDIFICIS I ALTRES CONSTRUCCIONS</t>
  </si>
  <si>
    <t>COMBUSTIBLES I CARBURANTS</t>
  </si>
  <si>
    <t>22105</t>
  </si>
  <si>
    <t>SUBMINIST.PRODUCTES ALIMENTARIS</t>
  </si>
  <si>
    <t>22106</t>
  </si>
  <si>
    <t>PRODUCTES FARMACÈUTICS I MATERIAL SANITARI.</t>
  </si>
  <si>
    <t>22108</t>
  </si>
  <si>
    <t>SUBMINIST.PRODUCTES DE NETEJA</t>
  </si>
  <si>
    <t>62250</t>
  </si>
  <si>
    <t>NOVA RESIDÈNCIA</t>
  </si>
  <si>
    <t>2314</t>
  </si>
  <si>
    <t>INFORMÀTIQUES.</t>
  </si>
  <si>
    <t>2315</t>
  </si>
  <si>
    <t>48933</t>
  </si>
  <si>
    <t>FONS CATALÀ DE COOPERACIÓ, CONVENI</t>
  </si>
  <si>
    <t>3261</t>
  </si>
  <si>
    <t>CONSELL COMARCAL, CONVENI TRANSPORT ESCOLAR</t>
  </si>
  <si>
    <t>ALTRES TRANSFERÈNCIES EDUCACIÓ</t>
  </si>
  <si>
    <t>48923</t>
  </si>
  <si>
    <t>3262</t>
  </si>
  <si>
    <t>20200</t>
  </si>
  <si>
    <t>LLOGUERS D'EDIFICIS I ALTRES CONSTRUCCIONS</t>
  </si>
  <si>
    <t>3263</t>
  </si>
  <si>
    <t>3321</t>
  </si>
  <si>
    <t>3331</t>
  </si>
  <si>
    <t>FÀBRICA VELLA. PUBLICITAT I PROPAGANDA</t>
  </si>
  <si>
    <t>22750</t>
  </si>
  <si>
    <t>FÀBRICA VELLA. PROGRAMACIÓ.</t>
  </si>
  <si>
    <t>3332</t>
  </si>
  <si>
    <t>DIPUTACIÓ, SUBVENCIÓ CASA TORRES</t>
  </si>
  <si>
    <t>3381</t>
  </si>
  <si>
    <t>ALTRES DESPESES DIVERSES. GRESCA A LA FRESCA</t>
  </si>
  <si>
    <t>22720</t>
  </si>
  <si>
    <t>DESPESES FESTA MAJOR</t>
  </si>
  <si>
    <t>22721</t>
  </si>
  <si>
    <t>DESPESES ENRAMADES</t>
  </si>
  <si>
    <t>DESPESES SETMANA CULTURAL</t>
  </si>
  <si>
    <t>48908</t>
  </si>
  <si>
    <t>AMICS DE CORNET, CONVENI</t>
  </si>
  <si>
    <t>48909</t>
  </si>
  <si>
    <t>AMICS ENRAMADES, CONVENI</t>
  </si>
  <si>
    <t>48910</t>
  </si>
  <si>
    <t>CARRILET, CONVENI</t>
  </si>
  <si>
    <t>48925</t>
  </si>
  <si>
    <t>CONVENI REIS MAGS SALLENT</t>
  </si>
  <si>
    <t>3382</t>
  </si>
  <si>
    <t>COMUNICACIONS INFORMÀTIQUES</t>
  </si>
  <si>
    <t>22650</t>
  </si>
  <si>
    <t>ALTRES DESPESES DIVERSES. JOVENTUT</t>
  </si>
  <si>
    <t>22651</t>
  </si>
  <si>
    <t>ALTRES DESPESES DIVERSES.INFÀNCIA I ADOLESCÈNCIA</t>
  </si>
  <si>
    <t>22652</t>
  </si>
  <si>
    <t>CONSELL D'INFANTS I ADOLESCENTS</t>
  </si>
  <si>
    <t>ALTRES TRANSFERENCIES JOVENTUT</t>
  </si>
  <si>
    <t>3421</t>
  </si>
  <si>
    <t>SUBMINIST.COMBUSTIBLES I CARBURANTS</t>
  </si>
  <si>
    <t>3422</t>
  </si>
  <si>
    <t>21301</t>
  </si>
  <si>
    <t>MAQUINÀRIA, INSTAL TÈCNIQUES I UTILLATGE-OTP</t>
  </si>
  <si>
    <t>4314</t>
  </si>
  <si>
    <t>22698</t>
  </si>
  <si>
    <t>48920</t>
  </si>
  <si>
    <t>4331</t>
  </si>
  <si>
    <t>SOUS GRUP A1</t>
  </si>
  <si>
    <t>22615</t>
  </si>
  <si>
    <t>ALTRES DESPESES DIVERSES. GESTIÓ CENTRE DE VISITANTS G.</t>
  </si>
  <si>
    <t>46201</t>
  </si>
  <si>
    <t>AJUNTAMENT DE MANRESA CONVENI (TTT)</t>
  </si>
  <si>
    <t>46525</t>
  </si>
  <si>
    <t>CONSELL COMARCAL CONVENI PROMOCIÓ ESPAIS INDUSTRIALS</t>
  </si>
  <si>
    <t>47002</t>
  </si>
  <si>
    <t>CONVENI ASSOCIACIÓ D'EMPRESARIS</t>
  </si>
  <si>
    <t>47003</t>
  </si>
  <si>
    <t>SUBVENCIONS EMPRENEDORIA</t>
  </si>
  <si>
    <t>47005</t>
  </si>
  <si>
    <t>SUBVENCIONS PER A FOMENT DE L'OCUPACIÓ</t>
  </si>
  <si>
    <t>4332</t>
  </si>
  <si>
    <t>4412</t>
  </si>
  <si>
    <t>22623</t>
  </si>
  <si>
    <t>DESPESES TRANSPORT URBÀ</t>
  </si>
  <si>
    <t>Total 011</t>
  </si>
  <si>
    <t>Total 130</t>
  </si>
  <si>
    <t>Total 134</t>
  </si>
  <si>
    <t>Total 135</t>
  </si>
  <si>
    <t>Total 136</t>
  </si>
  <si>
    <t>Total 150</t>
  </si>
  <si>
    <t>Total 160</t>
  </si>
  <si>
    <t>Total 161</t>
  </si>
  <si>
    <t>Total 163</t>
  </si>
  <si>
    <t>Total 165</t>
  </si>
  <si>
    <t>Total 171</t>
  </si>
  <si>
    <t>Total 241</t>
  </si>
  <si>
    <t>Total 311</t>
  </si>
  <si>
    <t>Total 320</t>
  </si>
  <si>
    <t>Total 323</t>
  </si>
  <si>
    <t>Total 330</t>
  </si>
  <si>
    <t>Total 334</t>
  </si>
  <si>
    <t>Total 336</t>
  </si>
  <si>
    <t>Total 337</t>
  </si>
  <si>
    <t>Total 341</t>
  </si>
  <si>
    <t>Total 430</t>
  </si>
  <si>
    <t>Total 432</t>
  </si>
  <si>
    <t>Total 454</t>
  </si>
  <si>
    <t>Total 491</t>
  </si>
  <si>
    <t>Total 912</t>
  </si>
  <si>
    <t>Total 920</t>
  </si>
  <si>
    <t>Total 924</t>
  </si>
  <si>
    <t>Total 931</t>
  </si>
  <si>
    <t>Total 932</t>
  </si>
  <si>
    <t>Total 934</t>
  </si>
  <si>
    <t>Total 1521</t>
  </si>
  <si>
    <t>Total 1522</t>
  </si>
  <si>
    <t>Total 1532</t>
  </si>
  <si>
    <t>Total 1533</t>
  </si>
  <si>
    <t>Total 1534</t>
  </si>
  <si>
    <t>Total 1621</t>
  </si>
  <si>
    <t>Total 1622</t>
  </si>
  <si>
    <t>Total 1722</t>
  </si>
  <si>
    <t>Total 2311</t>
  </si>
  <si>
    <t>Total 2312</t>
  </si>
  <si>
    <t>Total 2313</t>
  </si>
  <si>
    <t>Total 2314</t>
  </si>
  <si>
    <t>Total 2315</t>
  </si>
  <si>
    <t>Total 3261</t>
  </si>
  <si>
    <t>Total 3262</t>
  </si>
  <si>
    <t>Total 3263</t>
  </si>
  <si>
    <t>Total 3321</t>
  </si>
  <si>
    <t>Total 3331</t>
  </si>
  <si>
    <t>Total 3332</t>
  </si>
  <si>
    <t>Total 3381</t>
  </si>
  <si>
    <t>Total 3382</t>
  </si>
  <si>
    <t>Total 3421</t>
  </si>
  <si>
    <t>Total 3422</t>
  </si>
  <si>
    <t>Total 4314</t>
  </si>
  <si>
    <t>Total 4331</t>
  </si>
  <si>
    <t>Total 4332</t>
  </si>
  <si>
    <t>Total 4412</t>
  </si>
  <si>
    <t>IMPOSTOS DIRECTES</t>
  </si>
  <si>
    <t>IMPOSTOS INDIRECTES</t>
  </si>
  <si>
    <t>TAXES, PREUS PÚBLICS I ALTRES INGRESSOS</t>
  </si>
  <si>
    <t>SUBVENCIONS I TRANSFERÈNCIES CORRENTS</t>
  </si>
  <si>
    <t>INGRESSOS PATRIMONIALS</t>
  </si>
  <si>
    <t>TRANSFERÈNCIES DE CAPITALS</t>
  </si>
  <si>
    <t>PASSIUS FINANCERS</t>
  </si>
  <si>
    <t>ESTAT D'INGRESSOS</t>
  </si>
  <si>
    <t>CAPÍTOLS</t>
  </si>
  <si>
    <t>Import</t>
  </si>
  <si>
    <t>TRANSFERÈNCIES CORRENTS</t>
  </si>
  <si>
    <t>ALIENACIÓ INVERSIONS REALS</t>
  </si>
  <si>
    <t>TRANSFERÈNCIES DE CAPITAL</t>
  </si>
  <si>
    <t>TOTAL INGRESSOS</t>
  </si>
  <si>
    <t>ESTAT DE DESPESES</t>
  </si>
  <si>
    <t>DESPESES DE PERSONAL</t>
  </si>
  <si>
    <t>DESPESES CORRENTS EN BÉNS I SERVEIS</t>
  </si>
  <si>
    <t>DESPESES FINANCERES</t>
  </si>
  <si>
    <t>FONS DE CONTINGÈNCIA</t>
  </si>
  <si>
    <t>INVERSIONS REALS</t>
  </si>
  <si>
    <t>TOTAL DESPESES</t>
  </si>
  <si>
    <t>DEUTE PÚBLIC</t>
  </si>
  <si>
    <t>MOBILITAT URBANA</t>
  </si>
  <si>
    <t>PROTECCIÓ CIVIL</t>
  </si>
  <si>
    <t>SERVEI DE PREVENCIÓ I EXTINCIÓ D'INCENDIS</t>
  </si>
  <si>
    <t>ADMINISTRACIÓ GENERAL DE L'HABITATGE I URBANISME</t>
  </si>
  <si>
    <t>PROMOCIÓ I GESTIÓ DE L'HABITATGE</t>
  </si>
  <si>
    <t>CONSERVACIÓ I REHABILITACIÓ DE L'EDIFICACIÓ</t>
  </si>
  <si>
    <t>VIES PÚBLIQUES</t>
  </si>
  <si>
    <t>MANTENIMENT DE LA VIA PÚBLICA</t>
  </si>
  <si>
    <t>URBANITZACIÓ I MILLORA DE VIES PÚBLIQUES</t>
  </si>
  <si>
    <t>CLAVEGUERAM</t>
  </si>
  <si>
    <t>PROVEÏMENT DOMICILIARI D'AIGUA</t>
  </si>
  <si>
    <t>RECOLLIDA DE RESIDUS</t>
  </si>
  <si>
    <t>TRACTAMENT DE RESIDUS</t>
  </si>
  <si>
    <t>NETEJA VIÀRIA</t>
  </si>
  <si>
    <t>ENLLUMENAT PÚBLIC</t>
  </si>
  <si>
    <t>PARCS I JARDINS</t>
  </si>
  <si>
    <t>PROTECCIÓ I MILLORA DEL MEDI AMBIENT</t>
  </si>
  <si>
    <t>POLÍTIQUES D'IGUALTAT</t>
  </si>
  <si>
    <t>RESIDÈNCIA I CENTRE DE DIA</t>
  </si>
  <si>
    <t>GENT GRAN</t>
  </si>
  <si>
    <t>COOPERACIÓ INTERNACIONAL</t>
  </si>
  <si>
    <t>FOMENT DE L'OCUPACIÓ</t>
  </si>
  <si>
    <t>PROTECCIÓ DE LA SALUBRITAT PÚBLICA</t>
  </si>
  <si>
    <t>ADMINISTRACIÓ GENERAL D'EDUCACIÓ</t>
  </si>
  <si>
    <t>FUNCIONAMENT DE CENTRES DD'ENSENYAMENT PREESCOLAR I PRIMÀRIA</t>
  </si>
  <si>
    <t>AJUDES A L'EDUCACIÓ</t>
  </si>
  <si>
    <t>ADMINISTRACIÓ GENERAL DE CULTURA</t>
  </si>
  <si>
    <t>BIBLIOTEQUES PÚBLIQUES</t>
  </si>
  <si>
    <t>EQUIPAMENT ESPAI CULTURAL FÀBRICA VELLA</t>
  </si>
  <si>
    <t>ALTRES EQUIPAMENTS CULTURALS I MUSEUS</t>
  </si>
  <si>
    <t>PROMOCIÓ CULTURAL</t>
  </si>
  <si>
    <t>PROTECCIÓ I GESTIÓ DEL PATRIMONI HISTÒRIC ARTÍSTIC</t>
  </si>
  <si>
    <t>INSTAL·LACIONS D'OCUPACIÓ DEL TEMPS LLIURE</t>
  </si>
  <si>
    <t>INFÀNCIA, ADOLESCÈNCIA I JOVENTUT</t>
  </si>
  <si>
    <t>PROMOCIÓ I FOMENT DE L'ESPORT</t>
  </si>
  <si>
    <t>INSTAL·LACIONS ESPORTIVES, CAMP DE FUTBOL I ZONA ESPORTIVA</t>
  </si>
  <si>
    <t>INSTAL·LACIONS ESPORTIVES PAVELLÓ</t>
  </si>
  <si>
    <t>ADMINISTRACIÓ GENERAL DEL COMERÇ, TURISME I PIMES</t>
  </si>
  <si>
    <t>INFORMACIÓ I PROMOCIÓ TURÍSTICA</t>
  </si>
  <si>
    <t>DESENVOLUPAMENT EMPRESARIAL</t>
  </si>
  <si>
    <t>VIVER D'EMPRESES EL SALT</t>
  </si>
  <si>
    <t>ALTRE TRANSPORT DE VIATGERS</t>
  </si>
  <si>
    <t>CAMINS VEÏNALS</t>
  </si>
  <si>
    <t>SOCIETAT DE LA INFORMACIÓ</t>
  </si>
  <si>
    <t>ÒRGANS DE GOVERN</t>
  </si>
  <si>
    <t>ADMINISTRACIÓ GENERAL</t>
  </si>
  <si>
    <t>PARTICIPACIÓ CIUTADANA</t>
  </si>
  <si>
    <t>POLÍTICA ECONÒMICA I FISCAL</t>
  </si>
  <si>
    <t>GESTIÓ DEL SISTEMA TRIBUTARI</t>
  </si>
  <si>
    <t>GESTIÓ DEL DEUTE I DE LA TRESORERIA</t>
  </si>
  <si>
    <t>TOTAL</t>
  </si>
  <si>
    <t>LLOGUER MAQUINARIA I INSTAL.LACIONS</t>
  </si>
  <si>
    <t>NETEJA POLÍGONS</t>
  </si>
  <si>
    <t>DESPESES NUCLI CORNET</t>
  </si>
  <si>
    <t>RECOLLIDA ESCOMBRARIES</t>
  </si>
  <si>
    <t>QUOTA CONSORCI BAGES PER LA GESTIÓ DE RESIDUS</t>
  </si>
  <si>
    <t>DEIXALLERIA</t>
  </si>
  <si>
    <t>NETEJA VIARIA</t>
  </si>
  <si>
    <t>CONTRACTE MANTENIMENT ENLLUMENAT</t>
  </si>
  <si>
    <t>NETEGES LLERES</t>
  </si>
  <si>
    <t>PROJECTE L' HORT ES DE TOTES</t>
  </si>
  <si>
    <t>ALTRES PROJECTES OCUPACIONALS</t>
  </si>
  <si>
    <t>PROJECTE TREBALL ALS BARRIS</t>
  </si>
  <si>
    <t>DINAMITZACIÓ COMERCIAL</t>
  </si>
  <si>
    <t>ALTRES CONTRACTES PRESTACIÓ DE SERVEIS</t>
  </si>
  <si>
    <t>MANTENIMENT EQUIPS PROC. INFORMACIÓ</t>
  </si>
  <si>
    <t>MANTENIMENT PROGRAMARI INFORMÀTIC</t>
  </si>
  <si>
    <t>REPARACIÓ I MANTENIMENT EDIFICIS</t>
  </si>
  <si>
    <t>CLUB FUTBOL ESTACION</t>
  </si>
  <si>
    <t>CORAL NOVA HARMONIA</t>
  </si>
  <si>
    <t>ALTRES FESTES POPULARS</t>
  </si>
  <si>
    <t>LLOGUER EDIFICIS</t>
  </si>
  <si>
    <t>CARNAVAL</t>
  </si>
  <si>
    <t>QUOTA ACEM</t>
  </si>
  <si>
    <t>CAMINADES</t>
  </si>
  <si>
    <t>LLOGUER MAQUINARIA, INSTAL.LACIONS I UTILLATGE</t>
  </si>
  <si>
    <t>SERVEIS SOCIALS BÀSICS</t>
  </si>
  <si>
    <t>GESTIÓ I TRACTAMENT DE RESIDUS URBANS</t>
  </si>
  <si>
    <t>TRIENNIS</t>
  </si>
  <si>
    <t>SOU GRUP C1</t>
  </si>
  <si>
    <t>PREVENCIÓ RISCOS LABORALS</t>
  </si>
  <si>
    <t>FORMACIÓ DEL PERSONAL</t>
  </si>
  <si>
    <t>PROGRAMA ACTIVA'T AL BARRI</t>
  </si>
  <si>
    <t>PREU PÚBLIC SERVEI PRÉSTEC MOBILIARI MUNICIPAL</t>
  </si>
  <si>
    <t>CONVENI SEPIDES LA BUTJOSA I RAMPINYA</t>
  </si>
  <si>
    <t>GENERALITAT, FINANÇAMENT EBASP</t>
  </si>
  <si>
    <t>GENERALITAT, SAD</t>
  </si>
  <si>
    <t>GENERALITAT, AJUTS URGÈNCIA</t>
  </si>
  <si>
    <t>GENERALITAT, PROGRAMES PREVENTIUS RISC SOCIAL</t>
  </si>
  <si>
    <t>GENERALITAT, VIOLÈNCIA MASCLISTA</t>
  </si>
  <si>
    <t>GENERALITAT, PROTECCIÓ INTERNACIONAL</t>
  </si>
  <si>
    <t>GENERALITAT, RESIDÈNCIA</t>
  </si>
  <si>
    <t>GENERALITAT, CENTRE DE DIA</t>
  </si>
  <si>
    <t>GENERALITAT, TEMPS PER CURES</t>
  </si>
  <si>
    <t>GENERALITAT, PLA LOCAL DE JOVENTUT</t>
  </si>
  <si>
    <t>45080</t>
  </si>
  <si>
    <t>SUBV CORRENTS DE L'ADMINISTRACIÓ GENERAL DE LA CCAA</t>
  </si>
  <si>
    <t>45082</t>
  </si>
  <si>
    <t>GENERALITAT, SUBV. CULTURA</t>
  </si>
  <si>
    <t>DIPUTACIÓ, INFÀNCIA I ADOLESCÈNCIA</t>
  </si>
  <si>
    <t>DIPUTACIÓ, EDUCACIÓ PER LA CIUTADANIA</t>
  </si>
  <si>
    <t>46112</t>
  </si>
  <si>
    <t>DIPUTACIÓ, SUBV. ACTUACIONS REGIDORIA DE LA DONA</t>
  </si>
  <si>
    <t>DIPUTACIÓ, INNOVACIÓ EN POLITIQUES SOCIALS</t>
  </si>
  <si>
    <t>DIPUTACIÓ, PREVENCIÓ D' INCENDIS</t>
  </si>
  <si>
    <t>46120</t>
  </si>
  <si>
    <t>DIPUTACIÓ,SUBV.TECNOLOGIES DE LA INFORMACIÓ I LA COMUNICACIO</t>
  </si>
  <si>
    <t>46134</t>
  </si>
  <si>
    <t>DIPUTACIÓ. SUBVENCIÓ BIBLIOTEQUES</t>
  </si>
  <si>
    <t>46165</t>
  </si>
  <si>
    <t>DIPUTACIÓ, PROGRAMA COMPLEMENTARI SERVEIS SOCIALS</t>
  </si>
  <si>
    <t>DIPUTACIÓ, SUBVENCIONS OCUPACIÓ XALOC</t>
  </si>
  <si>
    <t>SUBVENCIÓ DIPUTACIÓ RESILIÈNCIA 2.0</t>
  </si>
  <si>
    <t>AJ.MANRESA, INDUSTRIA CIRCULAR</t>
  </si>
  <si>
    <t>75086</t>
  </si>
  <si>
    <t>SUBV CCAA PREVENCIÓ INCENDIS</t>
  </si>
  <si>
    <t>DIPUTACIÓ, PROGRAMA SECTORIAL MILLORA DE CAMINS</t>
  </si>
  <si>
    <t>ACTIUS FINANCERS</t>
  </si>
  <si>
    <t>1 A 5 + 9</t>
  </si>
  <si>
    <t>1 A 5</t>
  </si>
  <si>
    <t xml:space="preserve">DIETES </t>
  </si>
  <si>
    <t>CÀNON CONCESSIÓ. AGBAR</t>
  </si>
  <si>
    <t>COMERÇ</t>
  </si>
  <si>
    <t>SALLENT COMERCIAL, CONVENI</t>
  </si>
  <si>
    <t>Cap.</t>
  </si>
  <si>
    <t>DESP.</t>
  </si>
  <si>
    <t>INGR.</t>
  </si>
  <si>
    <t>VENDA PROGRAMES RADIOFÒNICS</t>
  </si>
  <si>
    <t>FINANÇAMENT</t>
  </si>
  <si>
    <t xml:space="preserve">SUBVENCIO </t>
  </si>
  <si>
    <t>CAIXA CREDIT</t>
  </si>
  <si>
    <t>CRÈDIT</t>
  </si>
  <si>
    <t>NETEJA</t>
  </si>
  <si>
    <t>MONITOR+CONSELL ESPORTIU+BUSOS+MATERIAL</t>
  </si>
  <si>
    <t>PRODUCTES DE NETEJA</t>
  </si>
  <si>
    <t>Licitació 2024</t>
  </si>
  <si>
    <t>ESTALVI NET</t>
  </si>
  <si>
    <t>Solars Guillem Agulló, Avinyó i Carretera</t>
  </si>
  <si>
    <t>Furgoneta+ carretó elevador</t>
  </si>
  <si>
    <t>Prevenció de salut+revisions mèdiques</t>
  </si>
  <si>
    <t>Assitència sanitària colegial</t>
  </si>
  <si>
    <t xml:space="preserve">Lloguers WC </t>
  </si>
  <si>
    <t>Pisos socials</t>
  </si>
  <si>
    <t>Modificació OF</t>
  </si>
  <si>
    <t>DIPUTACIÓ, DIGITALITZACIÓ I CONDICIONAMENTS D' EQUIPAMENTS ESPORTIUS</t>
  </si>
  <si>
    <t>MANTENIMENT EDIFICIS</t>
  </si>
  <si>
    <t>CONVENI ACUVS</t>
  </si>
  <si>
    <t>Ascensor+Còpies+afinar pianos</t>
  </si>
  <si>
    <t>Lloguer fotocopiadora</t>
  </si>
  <si>
    <t>lloguer màquina aigua</t>
  </si>
  <si>
    <t>avaries vàries+còpies+ascensors i extintors</t>
  </si>
  <si>
    <t>Maquina d' aigua i cafè</t>
  </si>
  <si>
    <t>Assegurança + consums</t>
  </si>
  <si>
    <t>Tot turisme</t>
  </si>
  <si>
    <t>Gas camp futbol+ gasoil split gim</t>
  </si>
  <si>
    <t>PPI</t>
  </si>
  <si>
    <t>MAQUINARIA JARDINERIA</t>
  </si>
  <si>
    <t>DIPUTACIÓ, SUBVENCIÓ PROGRAMA ESCOLAT JOVE</t>
  </si>
  <si>
    <t>GENERALITAT, FONS BIBLIOGRÀFIC</t>
  </si>
  <si>
    <t>FONS BIBLIOGRÀFIC</t>
  </si>
  <si>
    <t>CONVENI ECORAIL</t>
  </si>
  <si>
    <t>DOMÒTICA</t>
  </si>
  <si>
    <t>INVERSIONS EN PATRIMONI HISTÒRIC</t>
  </si>
  <si>
    <t>Inclou transèquia 2024</t>
  </si>
  <si>
    <t>Localret</t>
  </si>
  <si>
    <t>MILLORA EQUIPAMENTS ESPORTIUS</t>
  </si>
  <si>
    <t>Lloguer pianos+material</t>
  </si>
  <si>
    <t>MILLORA ESCOLES</t>
  </si>
  <si>
    <t>TAXA ALLOTJAMENT TEMPORAL D' URGÈNCIA</t>
  </si>
  <si>
    <t>GENERALITAT, NEXT GENERATION</t>
  </si>
  <si>
    <t>CONVENI CENTRE CATÒLIC</t>
  </si>
  <si>
    <t>MATERIAL INVENTARIABLE POLICIA</t>
  </si>
  <si>
    <t>SENYALITZACIÓ DE CARRERS</t>
  </si>
  <si>
    <t>INVENTARIABLE POLICIA</t>
  </si>
  <si>
    <t xml:space="preserve">FONS BIBLIOGRÀFIC </t>
  </si>
  <si>
    <t>Tot l' any</t>
  </si>
  <si>
    <t>SOU GRUP A1</t>
  </si>
  <si>
    <t>Instal.lació leds</t>
  </si>
  <si>
    <t>contracte taxista+voluntaris</t>
  </si>
  <si>
    <t>Sortides gent gran bus</t>
  </si>
  <si>
    <t>Reducció consum per fotovoltaiques</t>
  </si>
  <si>
    <t>Lloguer nau institut</t>
  </si>
  <si>
    <t>Tallers reforç escolar</t>
  </si>
  <si>
    <t>Musical+curs</t>
  </si>
  <si>
    <t>Tonners</t>
  </si>
  <si>
    <t>REPAR.INFRAESTRUCTURES</t>
  </si>
  <si>
    <t>ESCOLAT.AMAT, ELS PINS, INS, VEDRUNA, CONVENI (REUTILITZACIÓ)</t>
  </si>
  <si>
    <t>DESPESES DIVERSES I ENLLUMENAT DE NADAL</t>
  </si>
  <si>
    <t>Lloguer local reis+enremades</t>
  </si>
  <si>
    <t>RETRIB. PROJECTE RUBIK</t>
  </si>
  <si>
    <t>CONSELL COMARCAL, PROJECTE RUBIK</t>
  </si>
  <si>
    <t>INVERSIÓ. PRESSUPOST 2025</t>
  </si>
  <si>
    <t>URBANITZACIÓ CARRER MOLÍ</t>
  </si>
  <si>
    <t>URBANITZACIÓ CARRER PONT</t>
  </si>
  <si>
    <t>ACTUACIONS CAMP DE FUTBOL</t>
  </si>
  <si>
    <t>INSTALACIONS FOTOVOLTAIQUES FABRICA VELLA</t>
  </si>
  <si>
    <t>INSTALACIONS FOTOVOLTAIQUES CONTRAMESTES</t>
  </si>
  <si>
    <t>INSTALACIONS FOTOVOLTAIQUES AJUNTAMENT</t>
  </si>
  <si>
    <t>ESTAT D'INGRESSOS. PRESSUPOST 2025</t>
  </si>
  <si>
    <t>ESTAT DE DESPESES. PRESSUPOST 2025</t>
  </si>
  <si>
    <t>PRESSUPOST ANY 2025</t>
  </si>
  <si>
    <t>INVERSIONS PARTICIPACIÓ CIUTADANA</t>
  </si>
  <si>
    <t>Inclou carpa plaça</t>
  </si>
  <si>
    <t>Anualitat 2025</t>
  </si>
  <si>
    <t>SUBV DIPUTACIÓ PROGRAMA AUTONOMIA LOCAL</t>
  </si>
  <si>
    <t>SUBVENCIÓ DIPUTACIÓ EMERGÈNCIA CLIMÀTICA</t>
  </si>
  <si>
    <t>Pintar despatx SIAF</t>
  </si>
  <si>
    <t>Policies a Escola</t>
  </si>
  <si>
    <t>MILLORA VIES PUBLIQUES</t>
  </si>
  <si>
    <t>INSTAL.LACIONS FOTOVOLTAIQUES FABRICA VELLA</t>
  </si>
  <si>
    <t>INTAL.LACIONS FOTOVOLTAIQUES CONTRAMESTRES</t>
  </si>
  <si>
    <t>INVERSIONS PATRIMONI HISTÒRIC</t>
  </si>
  <si>
    <t>PROGRAMA SECTORIAL TRANSICIÓ ECOLÒGICA 2030. LINIA 2</t>
  </si>
  <si>
    <t>DIPUTACIÓ PGI CARRER MOLÍ</t>
  </si>
  <si>
    <t>DIPUTACIÓ PGI CARRER PONT</t>
  </si>
  <si>
    <t>Enllumenat nadal a la 4314</t>
  </si>
  <si>
    <t>Lloguer fotocopiadora+maquina aigua</t>
  </si>
  <si>
    <t>Foment ocupació</t>
  </si>
  <si>
    <t>Projectes 2025</t>
  </si>
  <si>
    <t>Còpies fotocopiadores, videoactes, ascensors i extintors.</t>
  </si>
  <si>
    <t>IBI 2025</t>
  </si>
  <si>
    <t>SUBVENCIONS REFORMA HABITATGES</t>
  </si>
  <si>
    <t>MANTENNIMENT EDIFICIS</t>
  </si>
  <si>
    <t>CAMINANT PLEGATS PEL DOL</t>
  </si>
  <si>
    <t>RETRIB.PERS.LABORAL FIX</t>
  </si>
  <si>
    <t>2 aparelladors</t>
  </si>
  <si>
    <t>Montse</t>
  </si>
  <si>
    <t>Rosa</t>
  </si>
  <si>
    <t>CONVENI TRENTA-SISENA</t>
  </si>
  <si>
    <t>PROGRAMA TREBALL I FORMACIÓ</t>
  </si>
  <si>
    <t>MILLORA CAMINS</t>
  </si>
  <si>
    <t>MOBILIARI KASETA</t>
  </si>
  <si>
    <t>Contracte programa 2025</t>
  </si>
  <si>
    <t>CONTROL ANIMALS+PLAGUES+LEGIONELA</t>
  </si>
  <si>
    <t>Pintar 1a planta</t>
  </si>
  <si>
    <t>489XX</t>
  </si>
  <si>
    <t>ASSOCIACIÓ COLONIES DE GATS</t>
  </si>
  <si>
    <t>CONSELL COMARCAL, CONVENI INCLUSIÓ</t>
  </si>
  <si>
    <t>RETRIBUCIÓ PLANS OCUPACIÓ ACOL</t>
  </si>
  <si>
    <t>GOSPEL</t>
  </si>
  <si>
    <t>MOBILIARI ESCOLA DE MÚSICA</t>
  </si>
  <si>
    <t>Licitació servei</t>
  </si>
  <si>
    <t>TROBADA PREMSA COMARCAL</t>
  </si>
  <si>
    <t>ALTRES TRANSFERÈNCIES (ARTISTES LOCALS SALLENTINS)</t>
  </si>
  <si>
    <t>piscina+català</t>
  </si>
  <si>
    <t>Inclou formació</t>
  </si>
  <si>
    <t>Colònies esportius estiu i Nadal, Nit esportista, Escoles esportives, salut gent gran i Pafes</t>
  </si>
  <si>
    <t>CLUB TENNIS TAULA</t>
  </si>
  <si>
    <t>ACTIVITATS ESPORTIVES</t>
  </si>
  <si>
    <t xml:space="preserve">MAQUINARIA PROTECCIÓ CIVIL </t>
  </si>
  <si>
    <t>CONSELL COMARCAL, SUBVENCIÓ TRANSPORT ADAPTAT</t>
  </si>
  <si>
    <t>Goteres grades i bancs camp de futbol+ repacions envelat</t>
  </si>
  <si>
    <t>SUBVENCIÓ ACOL</t>
  </si>
  <si>
    <t>QUOTA AMEP</t>
  </si>
  <si>
    <t>Servei grua + proves policia+cursos</t>
  </si>
  <si>
    <t>Radar</t>
  </si>
  <si>
    <t>ESBART</t>
  </si>
  <si>
    <t>EQUIPS INFORMÀTICS</t>
  </si>
  <si>
    <t>EQUIP INFORMÀTICS</t>
  </si>
  <si>
    <t>MAQUINARIA PROTECCIÓ CIVIL</t>
  </si>
  <si>
    <t>MILLORA DEL SISTEMA EDUCATIU</t>
  </si>
  <si>
    <t xml:space="preserve">ADMINISTRACIÓ GENERAL DE LA SEGURETAT </t>
  </si>
  <si>
    <t>Mitjana últims 3 anys</t>
  </si>
  <si>
    <t>I</t>
  </si>
  <si>
    <t>Llums Leds camp de futbol</t>
  </si>
  <si>
    <t>Llums Leds pista de tennis</t>
  </si>
  <si>
    <t>Millora WC petanca</t>
  </si>
  <si>
    <t>Circuit de calistènia</t>
  </si>
  <si>
    <t>Cortines pavelló</t>
  </si>
  <si>
    <t>Fibra òptica Cornet</t>
  </si>
  <si>
    <t>E.P. i quadre festes Cornet</t>
  </si>
  <si>
    <t>Inversió</t>
  </si>
  <si>
    <t>Reformes Ajuntament</t>
  </si>
  <si>
    <t>Immoble costat Ajuntament</t>
  </si>
  <si>
    <t>Llums de terra pont nou i carrer estació</t>
  </si>
  <si>
    <t>Enramades</t>
  </si>
  <si>
    <t>1 arquitecte+ 2 enginyers ( 1 al 80 i l' altra al 50%)</t>
  </si>
  <si>
    <t>Abocaments</t>
  </si>
  <si>
    <t>125 ANIVERSARI CARAMELLES CABRIANES</t>
  </si>
  <si>
    <t>FESTES POPULARS I CULTURALS</t>
  </si>
  <si>
    <t>Lots de Nadal+domasos balcons</t>
  </si>
  <si>
    <t>Protecció de dades+servei suport RRHH+anonimització documents</t>
  </si>
  <si>
    <t>ENLLUMENAT CORNET</t>
  </si>
  <si>
    <t>Vestuaris camp de futbol(femenins)</t>
  </si>
  <si>
    <t>Magatzem cabrianes</t>
  </si>
  <si>
    <t>Asfaltatge i nucli antic</t>
  </si>
  <si>
    <t>Modificat residencia</t>
  </si>
  <si>
    <t>?</t>
  </si>
  <si>
    <t>Increment 8%</t>
  </si>
  <si>
    <t>PGI+Secretaria General de l' Esport</t>
  </si>
  <si>
    <t>MILLORES ENLLUMENAT PÚBLIC</t>
  </si>
  <si>
    <t>MILLLORES ENLLUMENAT PÚBLIC</t>
  </si>
  <si>
    <t>Cap, tresorer i interventor</t>
  </si>
  <si>
    <t>QUOTA ELFOCAT</t>
  </si>
  <si>
    <t>2024 I 2025</t>
  </si>
  <si>
    <t>Sergent a partir 01/07</t>
  </si>
  <si>
    <t>4 auxiliars geriatria per substitucions</t>
  </si>
  <si>
    <t>CONVENI MINERIA</t>
  </si>
  <si>
    <t>MOBILIARI URBÀ CABRIANES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</si>
</sst>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4" fillId="6" borderId="0" applyNumberFormat="0" applyBorder="0" applyAlignment="0" applyProtection="0"/>
    <xf numFmtId="0" fontId="13" fillId="0" borderId="10" applyNumberFormat="0" applyFill="0" applyAlignment="0" applyProtection="0"/>
  </cellStyleXfs>
  <cellXfs count="86">
    <xf numFmtId="0" fontId="0" fillId="0" borderId="0" xfId="0"/>
    <xf numFmtId="1" fontId="0" fillId="0" borderId="1" xfId="0" applyNumberFormat="1" applyBorder="1"/>
    <xf numFmtId="49" fontId="0" fillId="0" borderId="1" xfId="0" applyNumberFormat="1" applyBorder="1"/>
    <xf numFmtId="4" fontId="0" fillId="0" borderId="1" xfId="0" applyNumberFormat="1" applyBorder="1"/>
    <xf numFmtId="1" fontId="0" fillId="0" borderId="0" xfId="0" applyNumberFormat="1"/>
    <xf numFmtId="4" fontId="0" fillId="0" borderId="0" xfId="0" applyNumberFormat="1"/>
    <xf numFmtId="49" fontId="0" fillId="0" borderId="2" xfId="0" applyNumberFormat="1" applyBorder="1"/>
    <xf numFmtId="1" fontId="1" fillId="0" borderId="0" xfId="0" applyNumberFormat="1" applyFont="1"/>
    <xf numFmtId="1" fontId="1" fillId="2" borderId="1" xfId="0" applyNumberFormat="1" applyFont="1" applyFill="1" applyBorder="1"/>
    <xf numFmtId="49" fontId="1" fillId="2" borderId="1" xfId="0" applyNumberFormat="1" applyFont="1" applyFill="1" applyBorder="1"/>
    <xf numFmtId="49" fontId="1" fillId="2" borderId="4" xfId="0" applyNumberFormat="1" applyFont="1" applyFill="1" applyBorder="1"/>
    <xf numFmtId="0" fontId="1" fillId="0" borderId="0" xfId="0" applyFont="1"/>
    <xf numFmtId="1" fontId="1" fillId="2" borderId="1" xfId="0" applyNumberFormat="1" applyFon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" fontId="1" fillId="3" borderId="1" xfId="0" applyNumberFormat="1" applyFont="1" applyFill="1" applyBorder="1"/>
    <xf numFmtId="1" fontId="0" fillId="3" borderId="1" xfId="0" applyNumberFormat="1" applyFill="1" applyBorder="1"/>
    <xf numFmtId="49" fontId="1" fillId="3" borderId="1" xfId="0" applyNumberFormat="1" applyFont="1" applyFill="1" applyBorder="1"/>
    <xf numFmtId="1" fontId="0" fillId="2" borderId="6" xfId="0" applyNumberFormat="1" applyFill="1" applyBorder="1"/>
    <xf numFmtId="1" fontId="0" fillId="2" borderId="7" xfId="0" applyNumberFormat="1" applyFill="1" applyBorder="1"/>
    <xf numFmtId="0" fontId="0" fillId="2" borderId="7" xfId="0" applyFill="1" applyBorder="1"/>
    <xf numFmtId="0" fontId="4" fillId="0" borderId="0" xfId="0" applyFont="1"/>
    <xf numFmtId="0" fontId="5" fillId="0" borderId="0" xfId="0" applyFont="1" applyAlignment="1">
      <alignment horizontal="justify" vertical="center" wrapText="1"/>
    </xf>
    <xf numFmtId="0" fontId="0" fillId="0" borderId="5" xfId="0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0" fontId="0" fillId="0" borderId="0" xfId="0" applyNumberFormat="1"/>
    <xf numFmtId="10" fontId="0" fillId="0" borderId="5" xfId="0" applyNumberFormat="1" applyBorder="1"/>
    <xf numFmtId="8" fontId="7" fillId="0" borderId="0" xfId="0" applyNumberFormat="1" applyFont="1" applyAlignment="1">
      <alignment vertical="center"/>
    </xf>
    <xf numFmtId="8" fontId="6" fillId="0" borderId="8" xfId="0" applyNumberFormat="1" applyFont="1" applyBorder="1" applyAlignment="1">
      <alignment vertical="center"/>
    </xf>
    <xf numFmtId="49" fontId="0" fillId="0" borderId="0" xfId="0" applyNumberFormat="1"/>
    <xf numFmtId="1" fontId="1" fillId="5" borderId="1" xfId="0" applyNumberFormat="1" applyFont="1" applyFill="1" applyBorder="1" applyAlignment="1">
      <alignment horizontal="left"/>
    </xf>
    <xf numFmtId="49" fontId="1" fillId="5" borderId="1" xfId="0" applyNumberFormat="1" applyFont="1" applyFill="1" applyBorder="1"/>
    <xf numFmtId="49" fontId="0" fillId="0" borderId="9" xfId="0" applyNumberFormat="1" applyBorder="1"/>
    <xf numFmtId="49" fontId="0" fillId="0" borderId="1" xfId="0" applyNumberFormat="1" applyBorder="1" applyAlignment="1">
      <alignment horizontal="left"/>
    </xf>
    <xf numFmtId="0" fontId="11" fillId="0" borderId="0" xfId="0" applyFont="1"/>
    <xf numFmtId="1" fontId="11" fillId="0" borderId="1" xfId="0" applyNumberFormat="1" applyFont="1" applyBorder="1" applyAlignment="1">
      <alignment horizontal="left"/>
    </xf>
    <xf numFmtId="49" fontId="11" fillId="0" borderId="1" xfId="0" applyNumberFormat="1" applyFont="1" applyBorder="1"/>
    <xf numFmtId="4" fontId="11" fillId="0" borderId="1" xfId="0" applyNumberFormat="1" applyFont="1" applyBorder="1"/>
    <xf numFmtId="4" fontId="1" fillId="0" borderId="0" xfId="0" applyNumberFormat="1" applyFont="1"/>
    <xf numFmtId="8" fontId="0" fillId="0" borderId="0" xfId="0" applyNumberFormat="1"/>
    <xf numFmtId="0" fontId="8" fillId="0" borderId="0" xfId="0" applyFont="1" applyAlignment="1">
      <alignment vertical="center"/>
    </xf>
    <xf numFmtId="1" fontId="1" fillId="3" borderId="0" xfId="0" applyNumberFormat="1" applyFont="1" applyFill="1"/>
    <xf numFmtId="1" fontId="1" fillId="3" borderId="9" xfId="0" applyNumberFormat="1" applyFont="1" applyFill="1" applyBorder="1"/>
    <xf numFmtId="49" fontId="1" fillId="3" borderId="9" xfId="0" applyNumberFormat="1" applyFont="1" applyFill="1" applyBorder="1"/>
    <xf numFmtId="44" fontId="7" fillId="0" borderId="0" xfId="0" applyNumberFormat="1" applyFont="1" applyAlignment="1">
      <alignment vertical="center"/>
    </xf>
    <xf numFmtId="0" fontId="1" fillId="0" borderId="1" xfId="0" applyFont="1" applyBorder="1"/>
    <xf numFmtId="0" fontId="12" fillId="0" borderId="0" xfId="0" applyFont="1"/>
    <xf numFmtId="0" fontId="1" fillId="0" borderId="1" xfId="0" applyFont="1" applyBorder="1" applyAlignment="1">
      <alignment horizontal="center"/>
    </xf>
    <xf numFmtId="8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Border="1"/>
    <xf numFmtId="44" fontId="0" fillId="0" borderId="0" xfId="0" applyNumberFormat="1"/>
    <xf numFmtId="4" fontId="15" fillId="2" borderId="1" xfId="0" applyNumberFormat="1" applyFont="1" applyFill="1" applyBorder="1"/>
    <xf numFmtId="4" fontId="15" fillId="3" borderId="1" xfId="0" applyNumberFormat="1" applyFont="1" applyFill="1" applyBorder="1"/>
    <xf numFmtId="4" fontId="15" fillId="3" borderId="9" xfId="0" applyNumberFormat="1" applyFont="1" applyFill="1" applyBorder="1"/>
    <xf numFmtId="4" fontId="11" fillId="0" borderId="1" xfId="0" applyNumberFormat="1" applyFont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4" fontId="11" fillId="0" borderId="0" xfId="0" applyNumberFormat="1" applyFont="1"/>
    <xf numFmtId="0" fontId="15" fillId="0" borderId="0" xfId="0" applyFont="1" applyAlignment="1">
      <alignment horizontal="right"/>
    </xf>
    <xf numFmtId="4" fontId="15" fillId="0" borderId="1" xfId="0" applyNumberFormat="1" applyFont="1" applyBorder="1"/>
    <xf numFmtId="44" fontId="15" fillId="2" borderId="1" xfId="1" applyFont="1" applyFill="1" applyBorder="1"/>
    <xf numFmtId="44" fontId="15" fillId="5" borderId="1" xfId="1" applyFont="1" applyFill="1" applyBorder="1"/>
    <xf numFmtId="44" fontId="11" fillId="0" borderId="1" xfId="1" applyFont="1" applyBorder="1"/>
    <xf numFmtId="44" fontId="15" fillId="2" borderId="5" xfId="1" applyFont="1" applyFill="1" applyBorder="1"/>
    <xf numFmtId="44" fontId="15" fillId="0" borderId="0" xfId="1" applyFont="1" applyFill="1" applyBorder="1"/>
    <xf numFmtId="44" fontId="11" fillId="0" borderId="0" xfId="1" applyFont="1"/>
    <xf numFmtId="0" fontId="17" fillId="0" borderId="0" xfId="0" applyFont="1"/>
    <xf numFmtId="4" fontId="0" fillId="0" borderId="11" xfId="0" applyNumberFormat="1" applyBorder="1"/>
    <xf numFmtId="4" fontId="0" fillId="0" borderId="0" xfId="0" applyNumberFormat="1" applyAlignment="1">
      <alignment horizontal="right"/>
    </xf>
    <xf numFmtId="44" fontId="11" fillId="0" borderId="1" xfId="1" applyFont="1" applyFill="1" applyBorder="1"/>
    <xf numFmtId="44" fontId="11" fillId="0" borderId="2" xfId="1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3" xfId="0" applyFont="1" applyBorder="1"/>
    <xf numFmtId="0" fontId="4" fillId="0" borderId="8" xfId="0" applyFont="1" applyBorder="1"/>
    <xf numFmtId="0" fontId="6" fillId="0" borderId="8" xfId="0" applyFont="1" applyBorder="1" applyAlignment="1">
      <alignment horizontal="left" vertical="center"/>
    </xf>
    <xf numFmtId="0" fontId="9" fillId="4" borderId="0" xfId="0" applyFont="1" applyFill="1" applyAlignment="1">
      <alignment horizontal="center" vertical="center"/>
    </xf>
  </cellXfs>
  <cellStyles count="4">
    <cellStyle name="Buena" xfId="2" xr:uid="{00000000-0005-0000-0000-000000000000}"/>
    <cellStyle name="Moneda" xfId="1" builtinId="4"/>
    <cellStyle name="Normal" xfId="0" builtinId="0"/>
    <cellStyle name="Título 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</xdr:rowOff>
    </xdr:from>
    <xdr:to>
      <xdr:col>1</xdr:col>
      <xdr:colOff>914400</xdr:colOff>
      <xdr:row>3</xdr:row>
      <xdr:rowOff>0</xdr:rowOff>
    </xdr:to>
    <xdr:pic>
      <xdr:nvPicPr>
        <xdr:cNvPr id="2" name="1 Imagen" descr="B-GenericColo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"/>
          <a:ext cx="1428749" cy="604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</xdr:col>
      <xdr:colOff>885825</xdr:colOff>
      <xdr:row>2</xdr:row>
      <xdr:rowOff>190499</xdr:rowOff>
    </xdr:to>
    <xdr:pic>
      <xdr:nvPicPr>
        <xdr:cNvPr id="3" name="1 Imagen" descr="B-GenericColor">
          <a:extLst>
            <a:ext uri="{FF2B5EF4-FFF2-40B4-BE49-F238E27FC236}">
              <a16:creationId xmlns:a16="http://schemas.microsoft.com/office/drawing/2014/main" id="{E2A1074D-FF2D-7D75-EFF3-4A79B86C6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28749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609599</xdr:colOff>
      <xdr:row>2</xdr:row>
      <xdr:rowOff>190499</xdr:rowOff>
    </xdr:to>
    <xdr:pic>
      <xdr:nvPicPr>
        <xdr:cNvPr id="7" name="6 Imagen" descr="B-GenericColor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49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0</xdr:rowOff>
    </xdr:from>
    <xdr:to>
      <xdr:col>3</xdr:col>
      <xdr:colOff>428624</xdr:colOff>
      <xdr:row>2</xdr:row>
      <xdr:rowOff>190499</xdr:rowOff>
    </xdr:to>
    <xdr:pic>
      <xdr:nvPicPr>
        <xdr:cNvPr id="2" name="1 Imagen" descr="B-GenericColor">
          <a:extLst>
            <a:ext uri="{FF2B5EF4-FFF2-40B4-BE49-F238E27FC236}">
              <a16:creationId xmlns:a16="http://schemas.microsoft.com/office/drawing/2014/main" id="{24481DC6-BB83-430F-A523-E2DFD4285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428749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2</xdr:col>
      <xdr:colOff>428624</xdr:colOff>
      <xdr:row>3</xdr:row>
      <xdr:rowOff>190499</xdr:rowOff>
    </xdr:to>
    <xdr:pic>
      <xdr:nvPicPr>
        <xdr:cNvPr id="2" name="1 Imagen" descr="B-GenericColo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428749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D135"/>
  <sheetViews>
    <sheetView topLeftCell="A104" workbookViewId="0">
      <selection activeCell="C132" sqref="C132"/>
    </sheetView>
  </sheetViews>
  <sheetFormatPr defaultColWidth="11.42578125" defaultRowHeight="15" x14ac:dyDescent="0.25"/>
  <cols>
    <col min="1" max="1" width="8.140625" style="16" customWidth="1"/>
    <col min="2" max="2" width="65.7109375" customWidth="1"/>
    <col min="3" max="3" width="18.28515625" style="69" bestFit="1" customWidth="1"/>
  </cols>
  <sheetData>
    <row r="4" spans="1:4" ht="18.75" x14ac:dyDescent="0.3">
      <c r="A4" s="75" t="s">
        <v>815</v>
      </c>
      <c r="B4" s="75"/>
      <c r="C4" s="75"/>
      <c r="D4" s="17"/>
    </row>
    <row r="5" spans="1:4" x14ac:dyDescent="0.25">
      <c r="A5" s="12" t="s">
        <v>0</v>
      </c>
      <c r="B5" s="9" t="s">
        <v>1</v>
      </c>
      <c r="C5" s="64" t="s">
        <v>2</v>
      </c>
    </row>
    <row r="6" spans="1:4" x14ac:dyDescent="0.25">
      <c r="A6" s="34">
        <v>1</v>
      </c>
      <c r="B6" s="35" t="s">
        <v>595</v>
      </c>
      <c r="C6" s="65">
        <f>SUM(C7:C12)</f>
        <v>5029000</v>
      </c>
    </row>
    <row r="7" spans="1:4" x14ac:dyDescent="0.25">
      <c r="A7" s="13" t="s">
        <v>3</v>
      </c>
      <c r="B7" s="2" t="s">
        <v>4</v>
      </c>
      <c r="C7" s="66">
        <v>23000</v>
      </c>
    </row>
    <row r="8" spans="1:4" x14ac:dyDescent="0.25">
      <c r="A8" s="13" t="s">
        <v>5</v>
      </c>
      <c r="B8" s="2" t="s">
        <v>6</v>
      </c>
      <c r="C8" s="66">
        <v>3475000</v>
      </c>
    </row>
    <row r="9" spans="1:4" x14ac:dyDescent="0.25">
      <c r="A9" s="13" t="s">
        <v>7</v>
      </c>
      <c r="B9" s="2" t="s">
        <v>8</v>
      </c>
      <c r="C9" s="66">
        <v>1000</v>
      </c>
    </row>
    <row r="10" spans="1:4" x14ac:dyDescent="0.25">
      <c r="A10" s="13" t="s">
        <v>9</v>
      </c>
      <c r="B10" s="2" t="s">
        <v>10</v>
      </c>
      <c r="C10" s="66">
        <v>470000</v>
      </c>
    </row>
    <row r="11" spans="1:4" x14ac:dyDescent="0.25">
      <c r="A11" s="13" t="s">
        <v>11</v>
      </c>
      <c r="B11" s="2" t="s">
        <v>12</v>
      </c>
      <c r="C11" s="66">
        <v>375000</v>
      </c>
      <c r="D11" t="s">
        <v>879</v>
      </c>
    </row>
    <row r="12" spans="1:4" ht="15.75" customHeight="1" x14ac:dyDescent="0.25">
      <c r="A12" s="13" t="s">
        <v>13</v>
      </c>
      <c r="B12" s="2" t="s">
        <v>14</v>
      </c>
      <c r="C12" s="66">
        <v>685000</v>
      </c>
    </row>
    <row r="13" spans="1:4" s="11" customFormat="1" x14ac:dyDescent="0.25">
      <c r="A13" s="34">
        <v>2</v>
      </c>
      <c r="B13" s="35" t="s">
        <v>596</v>
      </c>
      <c r="C13" s="65">
        <f>C14</f>
        <v>525000</v>
      </c>
    </row>
    <row r="14" spans="1:4" x14ac:dyDescent="0.25">
      <c r="A14" s="13" t="s">
        <v>15</v>
      </c>
      <c r="B14" s="2" t="s">
        <v>16</v>
      </c>
      <c r="C14" s="66">
        <v>525000</v>
      </c>
    </row>
    <row r="15" spans="1:4" s="11" customFormat="1" x14ac:dyDescent="0.25">
      <c r="A15" s="34">
        <v>3</v>
      </c>
      <c r="B15" s="35" t="s">
        <v>597</v>
      </c>
      <c r="C15" s="65">
        <f>SUM(C16:C57)</f>
        <v>2434170</v>
      </c>
    </row>
    <row r="16" spans="1:4" x14ac:dyDescent="0.25">
      <c r="A16" s="13" t="s">
        <v>17</v>
      </c>
      <c r="B16" s="2" t="s">
        <v>18</v>
      </c>
      <c r="C16" s="66">
        <v>56845</v>
      </c>
    </row>
    <row r="17" spans="1:3" x14ac:dyDescent="0.25">
      <c r="A17" s="13" t="s">
        <v>19</v>
      </c>
      <c r="B17" s="2" t="s">
        <v>20</v>
      </c>
      <c r="C17" s="66">
        <v>500000</v>
      </c>
    </row>
    <row r="18" spans="1:3" x14ac:dyDescent="0.25">
      <c r="A18" s="13" t="s">
        <v>21</v>
      </c>
      <c r="B18" s="2" t="s">
        <v>22</v>
      </c>
      <c r="C18" s="66">
        <v>986500</v>
      </c>
    </row>
    <row r="19" spans="1:3" x14ac:dyDescent="0.25">
      <c r="A19" s="13" t="s">
        <v>23</v>
      </c>
      <c r="B19" s="2" t="s">
        <v>24</v>
      </c>
      <c r="C19" s="66">
        <v>32275</v>
      </c>
    </row>
    <row r="20" spans="1:3" x14ac:dyDescent="0.25">
      <c r="A20" s="13" t="s">
        <v>25</v>
      </c>
      <c r="B20" s="2" t="s">
        <v>26</v>
      </c>
      <c r="C20" s="66">
        <v>30000</v>
      </c>
    </row>
    <row r="21" spans="1:3" x14ac:dyDescent="0.25">
      <c r="A21" s="13">
        <v>31103</v>
      </c>
      <c r="B21" s="2" t="s">
        <v>785</v>
      </c>
      <c r="C21" s="66">
        <v>3000</v>
      </c>
    </row>
    <row r="22" spans="1:3" x14ac:dyDescent="0.25">
      <c r="A22" s="13" t="s">
        <v>27</v>
      </c>
      <c r="B22" s="2" t="s">
        <v>28</v>
      </c>
      <c r="C22" s="66">
        <v>21000</v>
      </c>
    </row>
    <row r="23" spans="1:3" x14ac:dyDescent="0.25">
      <c r="A23" s="13" t="s">
        <v>29</v>
      </c>
      <c r="B23" s="2" t="s">
        <v>30</v>
      </c>
      <c r="C23" s="66">
        <v>200000</v>
      </c>
    </row>
    <row r="24" spans="1:3" x14ac:dyDescent="0.25">
      <c r="A24" s="13" t="s">
        <v>31</v>
      </c>
      <c r="B24" s="2" t="s">
        <v>32</v>
      </c>
      <c r="C24" s="66">
        <v>100</v>
      </c>
    </row>
    <row r="25" spans="1:3" x14ac:dyDescent="0.25">
      <c r="A25" s="13" t="s">
        <v>33</v>
      </c>
      <c r="B25" s="2" t="s">
        <v>34</v>
      </c>
      <c r="C25" s="66">
        <v>26000</v>
      </c>
    </row>
    <row r="26" spans="1:3" x14ac:dyDescent="0.25">
      <c r="A26" s="13" t="s">
        <v>35</v>
      </c>
      <c r="B26" s="2" t="s">
        <v>36</v>
      </c>
      <c r="C26" s="66">
        <v>100</v>
      </c>
    </row>
    <row r="27" spans="1:3" x14ac:dyDescent="0.25">
      <c r="A27" s="13" t="s">
        <v>37</v>
      </c>
      <c r="B27" s="2" t="s">
        <v>38</v>
      </c>
      <c r="C27" s="66">
        <v>3000</v>
      </c>
    </row>
    <row r="28" spans="1:3" x14ac:dyDescent="0.25">
      <c r="A28" s="13" t="s">
        <v>39</v>
      </c>
      <c r="B28" s="2" t="s">
        <v>40</v>
      </c>
      <c r="C28" s="66">
        <v>77500</v>
      </c>
    </row>
    <row r="29" spans="1:3" x14ac:dyDescent="0.25">
      <c r="A29" s="13" t="s">
        <v>41</v>
      </c>
      <c r="B29" s="2" t="s">
        <v>42</v>
      </c>
      <c r="C29" s="66">
        <v>1000</v>
      </c>
    </row>
    <row r="30" spans="1:3" x14ac:dyDescent="0.25">
      <c r="A30" s="13" t="s">
        <v>43</v>
      </c>
      <c r="B30" s="2" t="s">
        <v>44</v>
      </c>
      <c r="C30" s="66">
        <v>5000</v>
      </c>
    </row>
    <row r="31" spans="1:3" x14ac:dyDescent="0.25">
      <c r="A31" s="13" t="s">
        <v>45</v>
      </c>
      <c r="B31" s="2" t="s">
        <v>46</v>
      </c>
      <c r="C31" s="66">
        <v>2000</v>
      </c>
    </row>
    <row r="32" spans="1:3" x14ac:dyDescent="0.25">
      <c r="A32" s="13" t="s">
        <v>47</v>
      </c>
      <c r="B32" s="2" t="s">
        <v>48</v>
      </c>
      <c r="C32" s="66">
        <v>200</v>
      </c>
    </row>
    <row r="33" spans="1:3" x14ac:dyDescent="0.25">
      <c r="A33" s="13" t="s">
        <v>49</v>
      </c>
      <c r="B33" s="2" t="s">
        <v>50</v>
      </c>
      <c r="C33" s="66">
        <v>20000</v>
      </c>
    </row>
    <row r="34" spans="1:3" x14ac:dyDescent="0.25">
      <c r="A34" s="13" t="s">
        <v>51</v>
      </c>
      <c r="B34" s="2" t="s">
        <v>52</v>
      </c>
      <c r="C34" s="66">
        <v>40000</v>
      </c>
    </row>
    <row r="35" spans="1:3" x14ac:dyDescent="0.25">
      <c r="A35" s="13" t="s">
        <v>53</v>
      </c>
      <c r="B35" s="2" t="s">
        <v>54</v>
      </c>
      <c r="C35" s="66">
        <v>250000</v>
      </c>
    </row>
    <row r="36" spans="1:3" x14ac:dyDescent="0.25">
      <c r="A36" s="13" t="s">
        <v>55</v>
      </c>
      <c r="B36" s="2" t="s">
        <v>56</v>
      </c>
      <c r="C36" s="66">
        <v>9000</v>
      </c>
    </row>
    <row r="37" spans="1:3" x14ac:dyDescent="0.25">
      <c r="A37" s="13" t="s">
        <v>57</v>
      </c>
      <c r="B37" s="2" t="s">
        <v>58</v>
      </c>
      <c r="C37" s="66">
        <v>8000</v>
      </c>
    </row>
    <row r="38" spans="1:3" x14ac:dyDescent="0.25">
      <c r="A38" s="13" t="s">
        <v>59</v>
      </c>
      <c r="B38" s="2" t="s">
        <v>60</v>
      </c>
      <c r="C38" s="66">
        <v>24000</v>
      </c>
    </row>
    <row r="39" spans="1:3" x14ac:dyDescent="0.25">
      <c r="A39" s="13" t="s">
        <v>61</v>
      </c>
      <c r="B39" s="2" t="s">
        <v>62</v>
      </c>
      <c r="C39" s="66">
        <v>250</v>
      </c>
    </row>
    <row r="40" spans="1:3" x14ac:dyDescent="0.25">
      <c r="A40" s="13" t="s">
        <v>63</v>
      </c>
      <c r="B40" s="2" t="s">
        <v>64</v>
      </c>
      <c r="C40" s="66">
        <v>5000</v>
      </c>
    </row>
    <row r="41" spans="1:3" x14ac:dyDescent="0.25">
      <c r="A41" s="13" t="s">
        <v>65</v>
      </c>
      <c r="B41" s="2" t="s">
        <v>66</v>
      </c>
      <c r="C41" s="66">
        <v>12000</v>
      </c>
    </row>
    <row r="42" spans="1:3" x14ac:dyDescent="0.25">
      <c r="A42" s="13" t="s">
        <v>67</v>
      </c>
      <c r="B42" s="2" t="s">
        <v>68</v>
      </c>
      <c r="C42" s="66">
        <v>9000</v>
      </c>
    </row>
    <row r="43" spans="1:3" x14ac:dyDescent="0.25">
      <c r="A43" s="13" t="s">
        <v>69</v>
      </c>
      <c r="B43" s="2" t="s">
        <v>70</v>
      </c>
      <c r="C43" s="66">
        <v>25000</v>
      </c>
    </row>
    <row r="44" spans="1:3" x14ac:dyDescent="0.25">
      <c r="A44" s="13">
        <v>34903</v>
      </c>
      <c r="B44" s="2" t="s">
        <v>700</v>
      </c>
      <c r="C44" s="66">
        <v>500</v>
      </c>
    </row>
    <row r="45" spans="1:3" x14ac:dyDescent="0.25">
      <c r="A45" s="13" t="s">
        <v>71</v>
      </c>
      <c r="B45" s="2" t="s">
        <v>72</v>
      </c>
      <c r="C45" s="66">
        <v>100</v>
      </c>
    </row>
    <row r="46" spans="1:3" x14ac:dyDescent="0.25">
      <c r="A46" s="13" t="s">
        <v>73</v>
      </c>
      <c r="B46" s="2" t="s">
        <v>744</v>
      </c>
      <c r="C46" s="66">
        <v>100</v>
      </c>
    </row>
    <row r="47" spans="1:3" x14ac:dyDescent="0.25">
      <c r="A47" s="13" t="s">
        <v>74</v>
      </c>
      <c r="B47" s="2" t="s">
        <v>75</v>
      </c>
      <c r="C47" s="66">
        <v>1000</v>
      </c>
    </row>
    <row r="48" spans="1:3" x14ac:dyDescent="0.25">
      <c r="A48" s="13" t="s">
        <v>76</v>
      </c>
      <c r="B48" s="2" t="s">
        <v>77</v>
      </c>
      <c r="C48" s="66">
        <v>10000</v>
      </c>
    </row>
    <row r="49" spans="1:4" x14ac:dyDescent="0.25">
      <c r="A49" s="13" t="s">
        <v>78</v>
      </c>
      <c r="B49" s="2" t="s">
        <v>79</v>
      </c>
      <c r="C49" s="66">
        <v>50000</v>
      </c>
    </row>
    <row r="50" spans="1:4" x14ac:dyDescent="0.25">
      <c r="A50" s="13" t="s">
        <v>80</v>
      </c>
      <c r="B50" s="2" t="s">
        <v>81</v>
      </c>
      <c r="C50" s="66">
        <v>500</v>
      </c>
    </row>
    <row r="51" spans="1:4" x14ac:dyDescent="0.25">
      <c r="A51" s="13" t="s">
        <v>82</v>
      </c>
      <c r="B51" s="2" t="s">
        <v>83</v>
      </c>
      <c r="C51" s="66">
        <v>2000</v>
      </c>
    </row>
    <row r="52" spans="1:4" x14ac:dyDescent="0.25">
      <c r="A52" s="13" t="s">
        <v>85</v>
      </c>
      <c r="B52" s="2" t="s">
        <v>86</v>
      </c>
      <c r="C52" s="66">
        <v>7500</v>
      </c>
    </row>
    <row r="53" spans="1:4" x14ac:dyDescent="0.25">
      <c r="A53" s="13" t="s">
        <v>87</v>
      </c>
      <c r="B53" s="2" t="s">
        <v>88</v>
      </c>
      <c r="C53" s="66">
        <v>7500</v>
      </c>
    </row>
    <row r="54" spans="1:4" x14ac:dyDescent="0.25">
      <c r="A54" s="13" t="s">
        <v>89</v>
      </c>
      <c r="B54" s="2" t="s">
        <v>90</v>
      </c>
      <c r="C54" s="66">
        <v>3000</v>
      </c>
    </row>
    <row r="55" spans="1:4" x14ac:dyDescent="0.25">
      <c r="A55" s="13" t="s">
        <v>91</v>
      </c>
      <c r="B55" s="2" t="s">
        <v>92</v>
      </c>
      <c r="C55" s="66">
        <v>100</v>
      </c>
    </row>
    <row r="56" spans="1:4" x14ac:dyDescent="0.25">
      <c r="A56" s="13" t="s">
        <v>93</v>
      </c>
      <c r="B56" s="2" t="s">
        <v>94</v>
      </c>
      <c r="C56" s="66">
        <v>100</v>
      </c>
    </row>
    <row r="57" spans="1:4" x14ac:dyDescent="0.25">
      <c r="A57" s="13" t="s">
        <v>95</v>
      </c>
      <c r="B57" s="2" t="s">
        <v>96</v>
      </c>
      <c r="C57" s="66">
        <v>5000</v>
      </c>
    </row>
    <row r="58" spans="1:4" s="11" customFormat="1" x14ac:dyDescent="0.25">
      <c r="A58" s="34">
        <v>4</v>
      </c>
      <c r="B58" s="35" t="s">
        <v>598</v>
      </c>
      <c r="C58" s="65">
        <f>SUM(C59:C111)</f>
        <v>3629022.66</v>
      </c>
    </row>
    <row r="59" spans="1:4" x14ac:dyDescent="0.25">
      <c r="A59" s="13" t="s">
        <v>97</v>
      </c>
      <c r="B59" s="2" t="s">
        <v>98</v>
      </c>
      <c r="C59" s="66">
        <v>1900000</v>
      </c>
      <c r="D59" t="s">
        <v>905</v>
      </c>
    </row>
    <row r="60" spans="1:4" x14ac:dyDescent="0.25">
      <c r="A60" s="13" t="s">
        <v>99</v>
      </c>
      <c r="B60" s="2" t="s">
        <v>100</v>
      </c>
      <c r="C60" s="66">
        <v>4750</v>
      </c>
    </row>
    <row r="61" spans="1:4" x14ac:dyDescent="0.25">
      <c r="A61" s="13">
        <v>42301</v>
      </c>
      <c r="B61" s="2" t="s">
        <v>701</v>
      </c>
      <c r="C61" s="66">
        <v>20000</v>
      </c>
    </row>
    <row r="62" spans="1:4" x14ac:dyDescent="0.25">
      <c r="A62" s="13" t="s">
        <v>101</v>
      </c>
      <c r="B62" s="2" t="s">
        <v>102</v>
      </c>
      <c r="C62" s="66">
        <v>138000</v>
      </c>
    </row>
    <row r="63" spans="1:4" x14ac:dyDescent="0.25">
      <c r="A63" s="13" t="s">
        <v>103</v>
      </c>
      <c r="B63" s="2" t="s">
        <v>104</v>
      </c>
      <c r="C63" s="66">
        <v>3300</v>
      </c>
    </row>
    <row r="64" spans="1:4" x14ac:dyDescent="0.25">
      <c r="A64" s="13">
        <v>45002</v>
      </c>
      <c r="B64" s="2" t="s">
        <v>702</v>
      </c>
      <c r="C64" s="66">
        <v>68926.94</v>
      </c>
      <c r="D64" t="s">
        <v>849</v>
      </c>
    </row>
    <row r="65" spans="1:4" x14ac:dyDescent="0.25">
      <c r="A65" s="13">
        <v>45003</v>
      </c>
      <c r="B65" s="2" t="s">
        <v>703</v>
      </c>
      <c r="C65" s="66">
        <v>88722.17</v>
      </c>
      <c r="D65" t="s">
        <v>849</v>
      </c>
    </row>
    <row r="66" spans="1:4" x14ac:dyDescent="0.25">
      <c r="A66" s="13">
        <v>45004</v>
      </c>
      <c r="B66" s="2" t="s">
        <v>704</v>
      </c>
      <c r="C66" s="66">
        <v>11006.73</v>
      </c>
      <c r="D66" t="s">
        <v>849</v>
      </c>
    </row>
    <row r="67" spans="1:4" x14ac:dyDescent="0.25">
      <c r="A67" s="13">
        <v>45005</v>
      </c>
      <c r="B67" s="2" t="s">
        <v>705</v>
      </c>
      <c r="C67" s="66">
        <v>9826.2000000000007</v>
      </c>
      <c r="D67" t="s">
        <v>849</v>
      </c>
    </row>
    <row r="68" spans="1:4" x14ac:dyDescent="0.25">
      <c r="A68" s="13">
        <v>45006</v>
      </c>
      <c r="B68" s="2" t="s">
        <v>706</v>
      </c>
      <c r="C68" s="66">
        <v>0</v>
      </c>
    </row>
    <row r="69" spans="1:4" x14ac:dyDescent="0.25">
      <c r="A69" s="13">
        <v>45007</v>
      </c>
      <c r="B69" s="2" t="s">
        <v>707</v>
      </c>
      <c r="C69" s="66">
        <v>0</v>
      </c>
    </row>
    <row r="70" spans="1:4" x14ac:dyDescent="0.25">
      <c r="A70" s="13">
        <v>45008</v>
      </c>
      <c r="B70" s="2" t="s">
        <v>708</v>
      </c>
      <c r="C70" s="66">
        <v>244500</v>
      </c>
    </row>
    <row r="71" spans="1:4" x14ac:dyDescent="0.25">
      <c r="A71" s="13">
        <v>45009</v>
      </c>
      <c r="B71" s="2" t="s">
        <v>709</v>
      </c>
      <c r="C71" s="66">
        <v>26435</v>
      </c>
    </row>
    <row r="72" spans="1:4" x14ac:dyDescent="0.25">
      <c r="A72" s="13">
        <v>45010</v>
      </c>
      <c r="B72" s="2" t="s">
        <v>710</v>
      </c>
      <c r="C72" s="66">
        <v>0</v>
      </c>
      <c r="D72" t="s">
        <v>849</v>
      </c>
    </row>
    <row r="73" spans="1:4" x14ac:dyDescent="0.25">
      <c r="A73" s="13" t="s">
        <v>105</v>
      </c>
      <c r="B73" s="2" t="s">
        <v>106</v>
      </c>
      <c r="C73" s="66">
        <v>40000</v>
      </c>
    </row>
    <row r="74" spans="1:4" x14ac:dyDescent="0.25">
      <c r="A74" s="13">
        <v>45060</v>
      </c>
      <c r="B74" s="2" t="s">
        <v>711</v>
      </c>
      <c r="C74" s="66">
        <v>4051.69</v>
      </c>
    </row>
    <row r="75" spans="1:4" x14ac:dyDescent="0.25">
      <c r="A75" s="13" t="s">
        <v>712</v>
      </c>
      <c r="B75" s="2" t="s">
        <v>713</v>
      </c>
      <c r="C75" s="66">
        <v>100</v>
      </c>
    </row>
    <row r="76" spans="1:4" x14ac:dyDescent="0.25">
      <c r="A76" s="13" t="s">
        <v>714</v>
      </c>
      <c r="B76" s="2" t="s">
        <v>715</v>
      </c>
      <c r="C76" s="66">
        <v>25000</v>
      </c>
      <c r="D76" t="s">
        <v>892</v>
      </c>
    </row>
    <row r="77" spans="1:4" x14ac:dyDescent="0.25">
      <c r="A77" s="13" t="s">
        <v>107</v>
      </c>
      <c r="B77" s="2" t="s">
        <v>108</v>
      </c>
      <c r="C77" s="66">
        <v>505000</v>
      </c>
    </row>
    <row r="78" spans="1:4" x14ac:dyDescent="0.25">
      <c r="A78" s="13" t="s">
        <v>109</v>
      </c>
      <c r="B78" s="2" t="s">
        <v>110</v>
      </c>
      <c r="C78" s="66">
        <v>18229.43</v>
      </c>
    </row>
    <row r="79" spans="1:4" x14ac:dyDescent="0.25">
      <c r="A79" s="13" t="s">
        <v>111</v>
      </c>
      <c r="B79" s="2" t="s">
        <v>112</v>
      </c>
      <c r="C79" s="66">
        <v>155749.88</v>
      </c>
    </row>
    <row r="80" spans="1:4" x14ac:dyDescent="0.25">
      <c r="A80" s="13">
        <v>45112</v>
      </c>
      <c r="B80" s="2" t="s">
        <v>869</v>
      </c>
      <c r="C80" s="66">
        <v>25602.720000000001</v>
      </c>
    </row>
    <row r="81" spans="1:4" x14ac:dyDescent="0.25">
      <c r="A81" s="13" t="s">
        <v>113</v>
      </c>
      <c r="B81" s="2" t="s">
        <v>114</v>
      </c>
      <c r="C81" s="66">
        <v>4100</v>
      </c>
    </row>
    <row r="82" spans="1:4" x14ac:dyDescent="0.25">
      <c r="A82" s="13" t="s">
        <v>115</v>
      </c>
      <c r="B82" s="2" t="s">
        <v>116</v>
      </c>
      <c r="C82" s="66">
        <v>5000</v>
      </c>
    </row>
    <row r="83" spans="1:4" x14ac:dyDescent="0.25">
      <c r="A83" s="13" t="s">
        <v>117</v>
      </c>
      <c r="B83" s="2" t="s">
        <v>118</v>
      </c>
      <c r="C83" s="66">
        <v>20000</v>
      </c>
    </row>
    <row r="84" spans="1:4" x14ac:dyDescent="0.25">
      <c r="A84" s="13" t="s">
        <v>119</v>
      </c>
      <c r="B84" s="2" t="s">
        <v>120</v>
      </c>
      <c r="C84" s="66">
        <v>23375</v>
      </c>
    </row>
    <row r="85" spans="1:4" x14ac:dyDescent="0.25">
      <c r="A85" s="13">
        <v>46106</v>
      </c>
      <c r="B85" s="2" t="s">
        <v>716</v>
      </c>
      <c r="C85" s="66">
        <v>2500</v>
      </c>
    </row>
    <row r="86" spans="1:4" x14ac:dyDescent="0.25">
      <c r="A86" s="13">
        <v>46107</v>
      </c>
      <c r="B86" s="2" t="s">
        <v>717</v>
      </c>
      <c r="C86" s="66">
        <v>0</v>
      </c>
    </row>
    <row r="87" spans="1:4" x14ac:dyDescent="0.25">
      <c r="A87" s="13" t="s">
        <v>121</v>
      </c>
      <c r="B87" s="2" t="s">
        <v>122</v>
      </c>
      <c r="C87" s="66">
        <v>23000</v>
      </c>
    </row>
    <row r="88" spans="1:4" x14ac:dyDescent="0.25">
      <c r="A88" s="13" t="s">
        <v>123</v>
      </c>
      <c r="B88" s="2" t="s">
        <v>124</v>
      </c>
      <c r="C88" s="66">
        <v>9000</v>
      </c>
    </row>
    <row r="89" spans="1:4" x14ac:dyDescent="0.25">
      <c r="A89" s="13" t="s">
        <v>125</v>
      </c>
      <c r="B89" s="2" t="s">
        <v>126</v>
      </c>
      <c r="C89" s="66">
        <v>10000</v>
      </c>
    </row>
    <row r="90" spans="1:4" x14ac:dyDescent="0.25">
      <c r="A90" s="13" t="s">
        <v>718</v>
      </c>
      <c r="B90" s="2" t="s">
        <v>719</v>
      </c>
      <c r="C90" s="66">
        <v>15000</v>
      </c>
    </row>
    <row r="91" spans="1:4" x14ac:dyDescent="0.25">
      <c r="A91" s="13">
        <v>46113</v>
      </c>
      <c r="B91" s="2" t="s">
        <v>720</v>
      </c>
      <c r="C91" s="66">
        <v>4100</v>
      </c>
    </row>
    <row r="92" spans="1:4" x14ac:dyDescent="0.25">
      <c r="A92" s="13" t="s">
        <v>127</v>
      </c>
      <c r="B92" s="2" t="s">
        <v>128</v>
      </c>
      <c r="C92" s="66">
        <v>0</v>
      </c>
    </row>
    <row r="93" spans="1:4" x14ac:dyDescent="0.25">
      <c r="A93" s="13" t="s">
        <v>129</v>
      </c>
      <c r="B93" s="2" t="s">
        <v>130</v>
      </c>
      <c r="C93" s="66">
        <v>6000</v>
      </c>
    </row>
    <row r="94" spans="1:4" x14ac:dyDescent="0.25">
      <c r="A94" s="13" t="s">
        <v>131</v>
      </c>
      <c r="B94" s="2" t="s">
        <v>132</v>
      </c>
      <c r="C94" s="66">
        <v>6000</v>
      </c>
    </row>
    <row r="95" spans="1:4" x14ac:dyDescent="0.25">
      <c r="A95" s="13">
        <v>46118</v>
      </c>
      <c r="B95" s="2" t="s">
        <v>721</v>
      </c>
      <c r="C95" s="66">
        <v>27661.5</v>
      </c>
      <c r="D95" t="s">
        <v>772</v>
      </c>
    </row>
    <row r="96" spans="1:4" x14ac:dyDescent="0.25">
      <c r="A96" s="13" t="s">
        <v>722</v>
      </c>
      <c r="B96" s="2" t="s">
        <v>723</v>
      </c>
      <c r="C96" s="66">
        <v>6000</v>
      </c>
    </row>
    <row r="97" spans="1:3" x14ac:dyDescent="0.25">
      <c r="A97" s="13" t="s">
        <v>133</v>
      </c>
      <c r="B97" s="2" t="s">
        <v>134</v>
      </c>
      <c r="C97" s="66">
        <v>19000</v>
      </c>
    </row>
    <row r="98" spans="1:3" x14ac:dyDescent="0.25">
      <c r="A98" s="13" t="s">
        <v>135</v>
      </c>
      <c r="B98" s="2" t="s">
        <v>136</v>
      </c>
      <c r="C98" s="66">
        <v>0</v>
      </c>
    </row>
    <row r="99" spans="1:3" x14ac:dyDescent="0.25">
      <c r="A99" s="13" t="s">
        <v>137</v>
      </c>
      <c r="B99" s="2" t="s">
        <v>138</v>
      </c>
      <c r="C99" s="66">
        <v>0</v>
      </c>
    </row>
    <row r="100" spans="1:3" x14ac:dyDescent="0.25">
      <c r="A100" s="13" t="s">
        <v>724</v>
      </c>
      <c r="B100" s="2" t="s">
        <v>725</v>
      </c>
      <c r="C100" s="66">
        <v>6500</v>
      </c>
    </row>
    <row r="101" spans="1:3" x14ac:dyDescent="0.25">
      <c r="A101" s="13">
        <v>46135</v>
      </c>
      <c r="B101" s="2" t="s">
        <v>774</v>
      </c>
      <c r="C101" s="66">
        <v>32000</v>
      </c>
    </row>
    <row r="102" spans="1:3" x14ac:dyDescent="0.25">
      <c r="A102" s="13" t="s">
        <v>726</v>
      </c>
      <c r="B102" s="2" t="s">
        <v>727</v>
      </c>
      <c r="C102" s="66">
        <v>25000</v>
      </c>
    </row>
    <row r="103" spans="1:3" x14ac:dyDescent="0.25">
      <c r="A103" s="13">
        <v>46168</v>
      </c>
      <c r="B103" s="2" t="s">
        <v>728</v>
      </c>
      <c r="C103" s="66">
        <v>0</v>
      </c>
    </row>
    <row r="104" spans="1:3" x14ac:dyDescent="0.25">
      <c r="A104" s="13">
        <v>46170</v>
      </c>
      <c r="B104" s="2" t="s">
        <v>729</v>
      </c>
      <c r="C104" s="66">
        <v>0</v>
      </c>
    </row>
    <row r="105" spans="1:3" x14ac:dyDescent="0.25">
      <c r="A105" s="13">
        <v>46172</v>
      </c>
      <c r="B105" s="2" t="s">
        <v>821</v>
      </c>
      <c r="C105" s="66">
        <v>55585.4</v>
      </c>
    </row>
    <row r="106" spans="1:3" x14ac:dyDescent="0.25">
      <c r="A106" s="13" t="s">
        <v>139</v>
      </c>
      <c r="B106" s="2" t="s">
        <v>140</v>
      </c>
      <c r="C106" s="66">
        <v>20000</v>
      </c>
    </row>
    <row r="107" spans="1:3" x14ac:dyDescent="0.25">
      <c r="A107" s="13">
        <v>46207</v>
      </c>
      <c r="B107" s="2" t="s">
        <v>730</v>
      </c>
      <c r="C107" s="66">
        <v>4000</v>
      </c>
    </row>
    <row r="108" spans="1:3" x14ac:dyDescent="0.25">
      <c r="A108" s="13" t="s">
        <v>141</v>
      </c>
      <c r="B108" s="2" t="s">
        <v>867</v>
      </c>
      <c r="C108" s="66">
        <v>6000</v>
      </c>
    </row>
    <row r="109" spans="1:3" x14ac:dyDescent="0.25">
      <c r="A109" s="13" t="s">
        <v>142</v>
      </c>
      <c r="B109" s="2" t="s">
        <v>143</v>
      </c>
      <c r="C109" s="66">
        <v>5000</v>
      </c>
    </row>
    <row r="110" spans="1:3" x14ac:dyDescent="0.25">
      <c r="A110" s="13">
        <v>46505</v>
      </c>
      <c r="B110" s="2" t="s">
        <v>807</v>
      </c>
      <c r="C110" s="66">
        <v>4000</v>
      </c>
    </row>
    <row r="111" spans="1:3" x14ac:dyDescent="0.25">
      <c r="A111" s="13" t="s">
        <v>144</v>
      </c>
      <c r="B111" s="2" t="s">
        <v>145</v>
      </c>
      <c r="C111" s="66">
        <v>1000</v>
      </c>
    </row>
    <row r="112" spans="1:3" s="11" customFormat="1" x14ac:dyDescent="0.25">
      <c r="A112" s="34">
        <v>5</v>
      </c>
      <c r="B112" s="35" t="s">
        <v>599</v>
      </c>
      <c r="C112" s="65">
        <f>SUM(C113:C118)</f>
        <v>84000</v>
      </c>
    </row>
    <row r="113" spans="1:3" x14ac:dyDescent="0.25">
      <c r="A113" s="13" t="s">
        <v>146</v>
      </c>
      <c r="B113" s="2" t="s">
        <v>147</v>
      </c>
      <c r="C113" s="66">
        <v>20000</v>
      </c>
    </row>
    <row r="114" spans="1:3" x14ac:dyDescent="0.25">
      <c r="A114" s="13" t="s">
        <v>148</v>
      </c>
      <c r="B114" s="2" t="s">
        <v>149</v>
      </c>
      <c r="C114" s="66">
        <v>5000</v>
      </c>
    </row>
    <row r="115" spans="1:3" x14ac:dyDescent="0.25">
      <c r="A115" s="13" t="s">
        <v>150</v>
      </c>
      <c r="B115" s="2" t="s">
        <v>151</v>
      </c>
      <c r="C115" s="66">
        <v>11000</v>
      </c>
    </row>
    <row r="116" spans="1:3" x14ac:dyDescent="0.25">
      <c r="A116" s="13" t="s">
        <v>152</v>
      </c>
      <c r="B116" s="2" t="s">
        <v>738</v>
      </c>
      <c r="C116" s="66">
        <v>30000</v>
      </c>
    </row>
    <row r="117" spans="1:3" x14ac:dyDescent="0.25">
      <c r="A117" s="13" t="s">
        <v>153</v>
      </c>
      <c r="B117" s="2" t="s">
        <v>154</v>
      </c>
      <c r="C117" s="66">
        <v>6000</v>
      </c>
    </row>
    <row r="118" spans="1:3" x14ac:dyDescent="0.25">
      <c r="A118" s="13" t="s">
        <v>155</v>
      </c>
      <c r="B118" s="2" t="s">
        <v>156</v>
      </c>
      <c r="C118" s="66">
        <v>12000</v>
      </c>
    </row>
    <row r="119" spans="1:3" s="11" customFormat="1" x14ac:dyDescent="0.25">
      <c r="A119" s="34">
        <v>7</v>
      </c>
      <c r="B119" s="35" t="s">
        <v>600</v>
      </c>
      <c r="C119" s="65">
        <f>SUM(C120:C129)</f>
        <v>1816380.47</v>
      </c>
    </row>
    <row r="120" spans="1:3" x14ac:dyDescent="0.25">
      <c r="A120" s="13" t="s">
        <v>731</v>
      </c>
      <c r="B120" s="2" t="s">
        <v>732</v>
      </c>
      <c r="C120" s="73">
        <v>23000</v>
      </c>
    </row>
    <row r="121" spans="1:3" x14ac:dyDescent="0.25">
      <c r="A121" s="13">
        <v>75089</v>
      </c>
      <c r="B121" s="2" t="s">
        <v>775</v>
      </c>
      <c r="C121" s="73">
        <v>5500</v>
      </c>
    </row>
    <row r="122" spans="1:3" x14ac:dyDescent="0.25">
      <c r="A122" s="13">
        <v>75090</v>
      </c>
      <c r="B122" s="2" t="s">
        <v>786</v>
      </c>
      <c r="C122" s="73">
        <v>829427.05</v>
      </c>
    </row>
    <row r="123" spans="1:3" x14ac:dyDescent="0.25">
      <c r="A123" s="13" t="s">
        <v>157</v>
      </c>
      <c r="B123" s="2" t="s">
        <v>158</v>
      </c>
      <c r="C123" s="66">
        <v>202483.43</v>
      </c>
    </row>
    <row r="124" spans="1:3" x14ac:dyDescent="0.25">
      <c r="A124" s="13">
        <v>76116</v>
      </c>
      <c r="B124" s="2" t="s">
        <v>733</v>
      </c>
      <c r="C124" s="66">
        <v>40804.800000000003</v>
      </c>
    </row>
    <row r="125" spans="1:3" x14ac:dyDescent="0.25">
      <c r="A125" s="13">
        <v>76127</v>
      </c>
      <c r="B125" s="33" t="s">
        <v>761</v>
      </c>
      <c r="C125" s="66">
        <v>2500</v>
      </c>
    </row>
    <row r="126" spans="1:3" x14ac:dyDescent="0.25">
      <c r="A126" s="13">
        <v>76154</v>
      </c>
      <c r="B126" s="2" t="s">
        <v>822</v>
      </c>
      <c r="C126" s="66">
        <v>30000</v>
      </c>
    </row>
    <row r="127" spans="1:3" x14ac:dyDescent="0.25">
      <c r="A127" s="13">
        <v>76164</v>
      </c>
      <c r="B127" s="2" t="s">
        <v>829</v>
      </c>
      <c r="C127" s="66">
        <v>182665.19</v>
      </c>
    </row>
    <row r="128" spans="1:3" x14ac:dyDescent="0.25">
      <c r="A128" s="13">
        <v>76165</v>
      </c>
      <c r="B128" s="2" t="s">
        <v>830</v>
      </c>
      <c r="C128" s="66">
        <v>200000</v>
      </c>
    </row>
    <row r="129" spans="1:3" x14ac:dyDescent="0.25">
      <c r="A129" s="13">
        <v>76166</v>
      </c>
      <c r="B129" s="2" t="s">
        <v>831</v>
      </c>
      <c r="C129" s="66">
        <v>300000</v>
      </c>
    </row>
    <row r="130" spans="1:3" s="11" customFormat="1" x14ac:dyDescent="0.25">
      <c r="A130" s="34">
        <v>9</v>
      </c>
      <c r="B130" s="35" t="s">
        <v>601</v>
      </c>
      <c r="C130" s="65">
        <f>SUM(C131:C132)</f>
        <v>3835232.3000000003</v>
      </c>
    </row>
    <row r="131" spans="1:3" x14ac:dyDescent="0.25">
      <c r="A131" s="13" t="s">
        <v>159</v>
      </c>
      <c r="B131" s="2" t="s">
        <v>160</v>
      </c>
      <c r="C131" s="66">
        <v>200888.39</v>
      </c>
    </row>
    <row r="132" spans="1:3" ht="15.75" thickBot="1" x14ac:dyDescent="0.3">
      <c r="A132" s="14" t="s">
        <v>161</v>
      </c>
      <c r="B132" s="6" t="s">
        <v>162</v>
      </c>
      <c r="C132" s="74">
        <v>3634343.91</v>
      </c>
    </row>
    <row r="133" spans="1:3" ht="15.75" thickBot="1" x14ac:dyDescent="0.3">
      <c r="A133" s="15"/>
      <c r="B133" s="10" t="s">
        <v>163</v>
      </c>
      <c r="C133" s="67">
        <f>C6+C13+C15+C58+C112+FC111123+C130+C119</f>
        <v>17352805.43</v>
      </c>
    </row>
    <row r="135" spans="1:3" x14ac:dyDescent="0.25">
      <c r="C135" s="68"/>
    </row>
  </sheetData>
  <mergeCells count="1">
    <mergeCell ref="A4:C4"/>
  </mergeCells>
  <phoneticPr fontId="16" type="noConversion"/>
  <pageMargins left="0.70866141732283472" right="0.70866141732283472" top="0.19685039370078741" bottom="0.35433070866141736" header="0.31496062992125984" footer="0.31496062992125984"/>
  <pageSetup paperSize="9"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5:G39"/>
  <sheetViews>
    <sheetView topLeftCell="A8" zoomScaleNormal="100" workbookViewId="0">
      <selection activeCell="L33" sqref="L33"/>
    </sheetView>
  </sheetViews>
  <sheetFormatPr defaultColWidth="11.42578125" defaultRowHeight="15" x14ac:dyDescent="0.25"/>
  <cols>
    <col min="5" max="5" width="16.5703125" customWidth="1"/>
    <col min="6" max="6" width="16.85546875" customWidth="1"/>
    <col min="9" max="9" width="14.28515625" bestFit="1" customWidth="1"/>
  </cols>
  <sheetData>
    <row r="5" spans="1:7" ht="21" x14ac:dyDescent="0.25">
      <c r="A5" s="85" t="s">
        <v>817</v>
      </c>
      <c r="B5" s="85"/>
      <c r="C5" s="85"/>
      <c r="D5" s="85"/>
      <c r="E5" s="85"/>
      <c r="F5" s="85"/>
      <c r="G5" s="85"/>
    </row>
    <row r="6" spans="1:7" x14ac:dyDescent="0.25">
      <c r="A6" s="76"/>
      <c r="B6" s="76"/>
      <c r="C6" s="76"/>
      <c r="D6" s="76"/>
      <c r="E6" s="76"/>
      <c r="F6" s="24"/>
    </row>
    <row r="7" spans="1:7" ht="15.75" x14ac:dyDescent="0.25">
      <c r="A7" s="77" t="s">
        <v>602</v>
      </c>
      <c r="B7" s="77"/>
      <c r="C7" s="77"/>
      <c r="D7" s="77"/>
      <c r="E7" s="77"/>
      <c r="F7" s="24"/>
    </row>
    <row r="8" spans="1:7" ht="15.75" thickBot="1" x14ac:dyDescent="0.3">
      <c r="A8" s="76"/>
      <c r="B8" s="76"/>
      <c r="C8" s="76"/>
      <c r="D8" s="76"/>
      <c r="E8" s="76"/>
      <c r="F8" s="24"/>
    </row>
    <row r="9" spans="1:7" ht="15.75" thickBot="1" x14ac:dyDescent="0.3">
      <c r="A9" s="78" t="s">
        <v>603</v>
      </c>
      <c r="B9" s="79"/>
      <c r="C9" s="27"/>
      <c r="D9" s="27"/>
      <c r="E9" s="27"/>
      <c r="F9" s="28" t="s">
        <v>604</v>
      </c>
      <c r="G9" s="26"/>
    </row>
    <row r="10" spans="1:7" x14ac:dyDescent="0.25">
      <c r="A10" s="80">
        <v>1</v>
      </c>
      <c r="B10" s="80"/>
      <c r="C10" s="81" t="s">
        <v>595</v>
      </c>
      <c r="D10" s="81"/>
      <c r="E10" s="81"/>
      <c r="F10" s="48">
        <f>+INGRESSOS!C6</f>
        <v>5029000</v>
      </c>
      <c r="G10" s="29">
        <f>F10/$F$18</f>
        <v>0.28980904674386132</v>
      </c>
    </row>
    <row r="11" spans="1:7" x14ac:dyDescent="0.25">
      <c r="A11" s="80">
        <v>2</v>
      </c>
      <c r="B11" s="80"/>
      <c r="C11" s="81" t="s">
        <v>596</v>
      </c>
      <c r="D11" s="81"/>
      <c r="E11" s="81"/>
      <c r="F11" s="48">
        <f>+INGRESSOS!C13</f>
        <v>525000</v>
      </c>
      <c r="G11" s="29">
        <f t="shared" ref="G11:G17" si="0">F11/$F$18</f>
        <v>3.0254473959142408E-2</v>
      </c>
    </row>
    <row r="12" spans="1:7" x14ac:dyDescent="0.25">
      <c r="A12" s="80">
        <v>3</v>
      </c>
      <c r="B12" s="80"/>
      <c r="C12" s="81" t="s">
        <v>597</v>
      </c>
      <c r="D12" s="81"/>
      <c r="E12" s="81"/>
      <c r="F12" s="48">
        <f>+INGRESSOS!C15</f>
        <v>2434170</v>
      </c>
      <c r="G12" s="29">
        <f t="shared" si="0"/>
        <v>0.14027530071833463</v>
      </c>
    </row>
    <row r="13" spans="1:7" x14ac:dyDescent="0.25">
      <c r="A13" s="80">
        <v>4</v>
      </c>
      <c r="B13" s="80"/>
      <c r="C13" s="81" t="s">
        <v>605</v>
      </c>
      <c r="D13" s="81"/>
      <c r="E13" s="81"/>
      <c r="F13" s="48">
        <f>+INGRESSOS!C58</f>
        <v>3629022.66</v>
      </c>
      <c r="G13" s="29">
        <f t="shared" si="0"/>
        <v>0.2091317553602052</v>
      </c>
    </row>
    <row r="14" spans="1:7" x14ac:dyDescent="0.25">
      <c r="A14" s="80">
        <v>5</v>
      </c>
      <c r="B14" s="80"/>
      <c r="C14" s="81" t="s">
        <v>599</v>
      </c>
      <c r="D14" s="81"/>
      <c r="E14" s="81"/>
      <c r="F14" s="48">
        <f>+INGRESSOS!C112</f>
        <v>84000</v>
      </c>
      <c r="G14" s="29">
        <f t="shared" si="0"/>
        <v>4.8407158334627855E-3</v>
      </c>
    </row>
    <row r="15" spans="1:7" x14ac:dyDescent="0.25">
      <c r="A15" s="80">
        <v>6</v>
      </c>
      <c r="B15" s="80"/>
      <c r="C15" s="81" t="s">
        <v>606</v>
      </c>
      <c r="D15" s="81"/>
      <c r="E15" s="81"/>
      <c r="F15" s="48">
        <v>0</v>
      </c>
      <c r="G15" s="29">
        <f t="shared" si="0"/>
        <v>0</v>
      </c>
    </row>
    <row r="16" spans="1:7" x14ac:dyDescent="0.25">
      <c r="A16" s="80">
        <v>7</v>
      </c>
      <c r="B16" s="80"/>
      <c r="C16" s="81" t="s">
        <v>607</v>
      </c>
      <c r="D16" s="81"/>
      <c r="E16" s="81"/>
      <c r="F16" s="48">
        <f>+INGRESSOS!C119</f>
        <v>1816380.47</v>
      </c>
      <c r="G16" s="29">
        <f t="shared" si="0"/>
        <v>0.10467359167525686</v>
      </c>
    </row>
    <row r="17" spans="1:7" ht="15.75" thickBot="1" x14ac:dyDescent="0.3">
      <c r="A17" s="80">
        <v>9</v>
      </c>
      <c r="B17" s="80"/>
      <c r="C17" s="81" t="s">
        <v>601</v>
      </c>
      <c r="D17" s="81"/>
      <c r="E17" s="81"/>
      <c r="F17" s="48">
        <f>+INGRESSOS!C130</f>
        <v>3835232.3000000003</v>
      </c>
      <c r="G17" s="29">
        <f t="shared" si="0"/>
        <v>0.22101511570973686</v>
      </c>
    </row>
    <row r="18" spans="1:7" ht="15.75" thickBot="1" x14ac:dyDescent="0.3">
      <c r="A18" s="82"/>
      <c r="B18" s="83"/>
      <c r="C18" s="84" t="s">
        <v>608</v>
      </c>
      <c r="D18" s="84"/>
      <c r="E18" s="84"/>
      <c r="F18" s="32">
        <f>SUM(F10:F17)</f>
        <v>17352805.43</v>
      </c>
      <c r="G18" s="30"/>
    </row>
    <row r="19" spans="1:7" x14ac:dyDescent="0.25">
      <c r="A19" s="76"/>
      <c r="B19" s="76"/>
      <c r="C19" s="24"/>
      <c r="D19" s="24"/>
      <c r="E19" s="24"/>
      <c r="F19" s="24"/>
    </row>
    <row r="20" spans="1:7" x14ac:dyDescent="0.25">
      <c r="A20" s="76"/>
      <c r="B20" s="76"/>
      <c r="D20" s="44" t="s">
        <v>743</v>
      </c>
      <c r="E20" t="s">
        <v>736</v>
      </c>
      <c r="F20" s="55">
        <f>+SUM(F10:F14)</f>
        <v>11701192.66</v>
      </c>
    </row>
    <row r="21" spans="1:7" ht="15.75" x14ac:dyDescent="0.25">
      <c r="A21" s="77" t="s">
        <v>609</v>
      </c>
      <c r="B21" s="77"/>
      <c r="C21" s="77"/>
      <c r="D21" s="77"/>
      <c r="E21" s="77"/>
      <c r="F21" s="24"/>
    </row>
    <row r="22" spans="1:7" ht="15.75" thickBot="1" x14ac:dyDescent="0.3">
      <c r="A22" s="76"/>
      <c r="B22" s="76"/>
      <c r="C22" s="76"/>
      <c r="D22" s="76"/>
      <c r="E22" s="76"/>
      <c r="F22" s="24"/>
    </row>
    <row r="23" spans="1:7" ht="15.75" thickBot="1" x14ac:dyDescent="0.3">
      <c r="A23" s="78" t="s">
        <v>603</v>
      </c>
      <c r="B23" s="79"/>
      <c r="C23" s="28"/>
      <c r="D23" s="28"/>
      <c r="E23" s="28"/>
      <c r="F23" s="28" t="s">
        <v>604</v>
      </c>
      <c r="G23" s="26"/>
    </row>
    <row r="24" spans="1:7" x14ac:dyDescent="0.25">
      <c r="A24" s="80">
        <v>1</v>
      </c>
      <c r="B24" s="80"/>
      <c r="C24" s="81" t="s">
        <v>610</v>
      </c>
      <c r="D24" s="81"/>
      <c r="E24" s="81"/>
      <c r="F24" s="31">
        <f>+'DESPESES CAPÍTOLS'!E568</f>
        <v>6160979.2200000025</v>
      </c>
      <c r="G24" s="29">
        <f>F24/$F$33</f>
        <v>0.35504225785582388</v>
      </c>
    </row>
    <row r="25" spans="1:7" x14ac:dyDescent="0.25">
      <c r="A25" s="80">
        <v>2</v>
      </c>
      <c r="B25" s="80"/>
      <c r="C25" s="81" t="s">
        <v>611</v>
      </c>
      <c r="D25" s="81"/>
      <c r="E25" s="81"/>
      <c r="F25" s="31">
        <f>+'DESPESES CAPÍTOLS'!E569</f>
        <v>4318665.870000001</v>
      </c>
      <c r="G25" s="29">
        <f t="shared" ref="G25:G32" si="1">F25/$F$33</f>
        <v>0.24887421733743259</v>
      </c>
    </row>
    <row r="26" spans="1:7" x14ac:dyDescent="0.25">
      <c r="A26" s="80">
        <v>3</v>
      </c>
      <c r="B26" s="80"/>
      <c r="C26" s="81" t="s">
        <v>612</v>
      </c>
      <c r="D26" s="81"/>
      <c r="E26" s="81"/>
      <c r="F26" s="31">
        <f>+'DESPESES CAPÍTOLS'!E570</f>
        <v>35800</v>
      </c>
      <c r="G26" s="29">
        <f t="shared" si="1"/>
        <v>2.063066986166282E-3</v>
      </c>
    </row>
    <row r="27" spans="1:7" x14ac:dyDescent="0.25">
      <c r="A27" s="80">
        <v>4</v>
      </c>
      <c r="B27" s="80"/>
      <c r="C27" s="81" t="s">
        <v>605</v>
      </c>
      <c r="D27" s="81"/>
      <c r="E27" s="81"/>
      <c r="F27" s="31">
        <f>+'DESPESES CAPÍTOLS'!E571</f>
        <v>546804.67999999993</v>
      </c>
      <c r="G27" s="29">
        <f t="shared" si="1"/>
        <v>3.1511024670089892E-2</v>
      </c>
    </row>
    <row r="28" spans="1:7" x14ac:dyDescent="0.25">
      <c r="A28" s="80">
        <v>5</v>
      </c>
      <c r="B28" s="80"/>
      <c r="C28" s="81" t="s">
        <v>613</v>
      </c>
      <c r="D28" s="81"/>
      <c r="E28" s="81"/>
      <c r="F28" s="31">
        <f>+'DESPESES CAPÍTOLS'!E572</f>
        <v>0</v>
      </c>
      <c r="G28" s="29">
        <f t="shared" si="1"/>
        <v>0</v>
      </c>
    </row>
    <row r="29" spans="1:7" x14ac:dyDescent="0.25">
      <c r="A29" s="80">
        <v>6</v>
      </c>
      <c r="B29" s="80"/>
      <c r="C29" s="81" t="s">
        <v>614</v>
      </c>
      <c r="D29" s="81"/>
      <c r="E29" s="81"/>
      <c r="F29" s="31">
        <f>+'DESPESES CAPÍTOLS'!E573</f>
        <v>5792612.7699999996</v>
      </c>
      <c r="G29" s="29">
        <f t="shared" si="1"/>
        <v>0.33381419467687756</v>
      </c>
    </row>
    <row r="30" spans="1:7" x14ac:dyDescent="0.25">
      <c r="A30" s="80">
        <v>7</v>
      </c>
      <c r="B30" s="80"/>
      <c r="C30" s="81" t="s">
        <v>607</v>
      </c>
      <c r="D30" s="81"/>
      <c r="E30" s="81"/>
      <c r="F30" s="31">
        <f>+'DESPESES CAPÍTOLS'!E574</f>
        <v>99000</v>
      </c>
      <c r="G30" s="29">
        <f t="shared" si="1"/>
        <v>5.7051293751525676E-3</v>
      </c>
    </row>
    <row r="31" spans="1:7" x14ac:dyDescent="0.25">
      <c r="A31" s="80">
        <v>8</v>
      </c>
      <c r="B31" s="80"/>
      <c r="C31" s="81" t="s">
        <v>734</v>
      </c>
      <c r="D31" s="81"/>
      <c r="E31" s="81"/>
      <c r="F31" s="31">
        <f>+'DESPESES CAPÍTOLS'!E575</f>
        <v>0</v>
      </c>
      <c r="G31" s="29">
        <f t="shared" ref="G31" si="2">F31/$F$33</f>
        <v>0</v>
      </c>
    </row>
    <row r="32" spans="1:7" ht="15.75" thickBot="1" x14ac:dyDescent="0.3">
      <c r="A32" s="80">
        <v>9</v>
      </c>
      <c r="B32" s="80"/>
      <c r="C32" s="81" t="s">
        <v>601</v>
      </c>
      <c r="D32" s="81"/>
      <c r="E32" s="81"/>
      <c r="F32" s="31">
        <f>+'DESPESES CAPÍTOLS'!E576</f>
        <v>398942.89</v>
      </c>
      <c r="G32" s="29">
        <f t="shared" si="1"/>
        <v>2.2990109098457168E-2</v>
      </c>
    </row>
    <row r="33" spans="1:7" ht="15.75" thickBot="1" x14ac:dyDescent="0.3">
      <c r="A33" s="82"/>
      <c r="B33" s="83"/>
      <c r="C33" s="84" t="s">
        <v>615</v>
      </c>
      <c r="D33" s="84"/>
      <c r="E33" s="84"/>
      <c r="F33" s="32">
        <f>SUM(F24:F32)</f>
        <v>17352805.430000003</v>
      </c>
      <c r="G33" s="26"/>
    </row>
    <row r="34" spans="1:7" x14ac:dyDescent="0.25">
      <c r="A34" s="25"/>
      <c r="B34" s="76"/>
      <c r="C34" s="76"/>
      <c r="D34" s="24"/>
      <c r="E34" s="76"/>
      <c r="F34" s="76"/>
    </row>
    <row r="35" spans="1:7" x14ac:dyDescent="0.25">
      <c r="A35" s="25"/>
      <c r="B35" s="44"/>
      <c r="C35" s="44"/>
      <c r="D35" s="44" t="s">
        <v>742</v>
      </c>
      <c r="E35" t="s">
        <v>735</v>
      </c>
      <c r="F35" s="43">
        <f>+SUM(F24:F28)+F32+F31</f>
        <v>11461192.660000004</v>
      </c>
    </row>
    <row r="36" spans="1:7" x14ac:dyDescent="0.25">
      <c r="A36" s="25"/>
      <c r="B36" s="44"/>
      <c r="C36" s="44"/>
      <c r="D36" s="44"/>
      <c r="E36" s="44"/>
      <c r="F36" s="43"/>
    </row>
    <row r="37" spans="1:7" x14ac:dyDescent="0.25">
      <c r="F37" s="43"/>
    </row>
    <row r="39" spans="1:7" x14ac:dyDescent="0.25">
      <c r="F39" s="43"/>
    </row>
  </sheetData>
  <mergeCells count="53">
    <mergeCell ref="A5:G5"/>
    <mergeCell ref="A28:B28"/>
    <mergeCell ref="C28:E28"/>
    <mergeCell ref="A29:B29"/>
    <mergeCell ref="C29:E29"/>
    <mergeCell ref="A26:B26"/>
    <mergeCell ref="C26:E26"/>
    <mergeCell ref="A27:B27"/>
    <mergeCell ref="C27:E27"/>
    <mergeCell ref="A24:B24"/>
    <mergeCell ref="C24:E24"/>
    <mergeCell ref="A25:B25"/>
    <mergeCell ref="C25:E25"/>
    <mergeCell ref="A21:E21"/>
    <mergeCell ref="A22:B22"/>
    <mergeCell ref="C22:E22"/>
    <mergeCell ref="A33:B33"/>
    <mergeCell ref="C33:E33"/>
    <mergeCell ref="B34:C34"/>
    <mergeCell ref="E34:F34"/>
    <mergeCell ref="A30:B30"/>
    <mergeCell ref="C30:E30"/>
    <mergeCell ref="A32:B32"/>
    <mergeCell ref="C32:E32"/>
    <mergeCell ref="A31:B31"/>
    <mergeCell ref="C31:E31"/>
    <mergeCell ref="A19:B19"/>
    <mergeCell ref="A20:B20"/>
    <mergeCell ref="A23:B23"/>
    <mergeCell ref="A17:B17"/>
    <mergeCell ref="C17:E17"/>
    <mergeCell ref="A18:B18"/>
    <mergeCell ref="C18:E18"/>
    <mergeCell ref="A15:B15"/>
    <mergeCell ref="C15:E15"/>
    <mergeCell ref="A16:B16"/>
    <mergeCell ref="C16:E16"/>
    <mergeCell ref="A13:B13"/>
    <mergeCell ref="C13:E13"/>
    <mergeCell ref="A14:B14"/>
    <mergeCell ref="C14:E14"/>
    <mergeCell ref="A12:B12"/>
    <mergeCell ref="C12:E12"/>
    <mergeCell ref="A8:B8"/>
    <mergeCell ref="C8:E8"/>
    <mergeCell ref="A10:B10"/>
    <mergeCell ref="C10:E10"/>
    <mergeCell ref="A6:B6"/>
    <mergeCell ref="C6:E6"/>
    <mergeCell ref="A7:E7"/>
    <mergeCell ref="A9:B9"/>
    <mergeCell ref="A11:B11"/>
    <mergeCell ref="C11:E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tabSelected="1" workbookViewId="0">
      <selection activeCell="L6" sqref="L6"/>
    </sheetView>
  </sheetViews>
  <sheetFormatPr defaultColWidth="9.140625" defaultRowHeight="15" x14ac:dyDescent="0.25"/>
  <cols>
    <col min="6" max="6" width="15.42578125" customWidth="1"/>
  </cols>
  <sheetData>
    <row r="1" spans="1:6" ht="15.75" x14ac:dyDescent="0.25">
      <c r="A1" s="77" t="s">
        <v>817</v>
      </c>
      <c r="B1" s="77"/>
      <c r="C1" s="77"/>
      <c r="D1" s="77"/>
      <c r="E1" s="77"/>
    </row>
    <row r="3" spans="1:6" ht="15.75" x14ac:dyDescent="0.25">
      <c r="A3" s="77" t="s">
        <v>602</v>
      </c>
      <c r="B3" s="77"/>
      <c r="C3" s="77"/>
      <c r="D3" s="77"/>
      <c r="E3" s="77"/>
      <c r="F3" s="24"/>
    </row>
    <row r="4" spans="1:6" ht="15.75" thickBot="1" x14ac:dyDescent="0.3">
      <c r="A4" s="76"/>
      <c r="B4" s="76"/>
      <c r="C4" s="76"/>
      <c r="D4" s="76"/>
      <c r="E4" s="76"/>
      <c r="F4" s="24"/>
    </row>
    <row r="5" spans="1:6" ht="15.75" thickBot="1" x14ac:dyDescent="0.3">
      <c r="A5" s="78" t="s">
        <v>603</v>
      </c>
      <c r="B5" s="79"/>
      <c r="C5" s="27"/>
      <c r="D5" s="27"/>
      <c r="E5" s="27"/>
      <c r="F5" s="53" t="s">
        <v>604</v>
      </c>
    </row>
    <row r="6" spans="1:6" x14ac:dyDescent="0.25">
      <c r="A6" s="80">
        <v>1</v>
      </c>
      <c r="B6" s="80"/>
      <c r="C6" s="81" t="s">
        <v>595</v>
      </c>
      <c r="D6" s="81"/>
      <c r="E6" s="81"/>
      <c r="F6" s="48">
        <f>+INGRESSOS!C6</f>
        <v>5029000</v>
      </c>
    </row>
    <row r="7" spans="1:6" x14ac:dyDescent="0.25">
      <c r="A7" s="80">
        <v>2</v>
      </c>
      <c r="B7" s="80"/>
      <c r="C7" s="81" t="s">
        <v>596</v>
      </c>
      <c r="D7" s="81"/>
      <c r="E7" s="81"/>
      <c r="F7" s="48">
        <f>+INGRESSOS!C13</f>
        <v>525000</v>
      </c>
    </row>
    <row r="8" spans="1:6" x14ac:dyDescent="0.25">
      <c r="A8" s="80">
        <v>3</v>
      </c>
      <c r="B8" s="80"/>
      <c r="C8" s="81" t="s">
        <v>597</v>
      </c>
      <c r="D8" s="81"/>
      <c r="E8" s="81"/>
      <c r="F8" s="48">
        <f>+INGRESSOS!C15</f>
        <v>2434170</v>
      </c>
    </row>
    <row r="9" spans="1:6" x14ac:dyDescent="0.25">
      <c r="A9" s="80">
        <v>4</v>
      </c>
      <c r="B9" s="80"/>
      <c r="C9" s="81" t="s">
        <v>605</v>
      </c>
      <c r="D9" s="81"/>
      <c r="E9" s="81"/>
      <c r="F9" s="48">
        <f>+INGRESSOS!C58</f>
        <v>3629022.66</v>
      </c>
    </row>
    <row r="10" spans="1:6" x14ac:dyDescent="0.25">
      <c r="A10" s="80">
        <v>5</v>
      </c>
      <c r="B10" s="80"/>
      <c r="C10" s="81" t="s">
        <v>599</v>
      </c>
      <c r="D10" s="81"/>
      <c r="E10" s="81"/>
      <c r="F10" s="48">
        <f>+INGRESSOS!C112</f>
        <v>84000</v>
      </c>
    </row>
    <row r="11" spans="1:6" x14ac:dyDescent="0.25">
      <c r="A11" s="80">
        <v>6</v>
      </c>
      <c r="B11" s="80"/>
      <c r="C11" s="81" t="s">
        <v>606</v>
      </c>
      <c r="D11" s="81"/>
      <c r="E11" s="81"/>
      <c r="F11" s="48">
        <v>0</v>
      </c>
    </row>
    <row r="12" spans="1:6" x14ac:dyDescent="0.25">
      <c r="A12" s="80">
        <v>7</v>
      </c>
      <c r="B12" s="80"/>
      <c r="C12" s="81" t="s">
        <v>607</v>
      </c>
      <c r="D12" s="81"/>
      <c r="E12" s="81"/>
      <c r="F12" s="48">
        <f>+INGRESSOS!C119</f>
        <v>1816380.47</v>
      </c>
    </row>
    <row r="13" spans="1:6" ht="15.75" thickBot="1" x14ac:dyDescent="0.3">
      <c r="A13" s="80">
        <v>9</v>
      </c>
      <c r="B13" s="80"/>
      <c r="C13" s="81" t="s">
        <v>601</v>
      </c>
      <c r="D13" s="81"/>
      <c r="E13" s="81"/>
      <c r="F13" s="48">
        <f>+INGRESSOS!C130</f>
        <v>3835232.3000000003</v>
      </c>
    </row>
    <row r="14" spans="1:6" ht="15.75" thickBot="1" x14ac:dyDescent="0.3">
      <c r="A14" s="82"/>
      <c r="B14" s="83"/>
      <c r="C14" s="84" t="s">
        <v>608</v>
      </c>
      <c r="D14" s="84"/>
      <c r="E14" s="84"/>
      <c r="F14" s="52">
        <f>SUM(F6:F13)</f>
        <v>17352805.43</v>
      </c>
    </row>
    <row r="15" spans="1:6" x14ac:dyDescent="0.25">
      <c r="A15" s="76"/>
      <c r="B15" s="76"/>
      <c r="C15" s="24"/>
      <c r="D15" s="24"/>
      <c r="E15" s="24"/>
      <c r="F15" s="24"/>
    </row>
    <row r="16" spans="1:6" x14ac:dyDescent="0.25">
      <c r="A16" s="76"/>
      <c r="B16" s="76"/>
      <c r="D16" s="44"/>
      <c r="F16" s="43"/>
    </row>
    <row r="17" spans="1:6" ht="15.75" x14ac:dyDescent="0.25">
      <c r="A17" s="77" t="s">
        <v>609</v>
      </c>
      <c r="B17" s="77"/>
      <c r="C17" s="77"/>
      <c r="D17" s="77"/>
      <c r="E17" s="77"/>
      <c r="F17" s="24"/>
    </row>
    <row r="18" spans="1:6" ht="15.75" thickBot="1" x14ac:dyDescent="0.3">
      <c r="A18" s="76"/>
      <c r="B18" s="76"/>
      <c r="C18" s="76"/>
      <c r="D18" s="76"/>
      <c r="E18" s="76"/>
      <c r="F18" s="24"/>
    </row>
    <row r="19" spans="1:6" ht="15.75" thickBot="1" x14ac:dyDescent="0.3">
      <c r="A19" s="78" t="s">
        <v>603</v>
      </c>
      <c r="B19" s="79"/>
      <c r="C19" s="28"/>
      <c r="D19" s="28"/>
      <c r="E19" s="28"/>
      <c r="F19" s="53" t="s">
        <v>604</v>
      </c>
    </row>
    <row r="20" spans="1:6" x14ac:dyDescent="0.25">
      <c r="A20" s="80">
        <v>1</v>
      </c>
      <c r="B20" s="80"/>
      <c r="C20" s="81" t="s">
        <v>610</v>
      </c>
      <c r="D20" s="81"/>
      <c r="E20" s="81"/>
      <c r="F20" s="31">
        <f>+'DESPESES CAPÍTOLS'!E568</f>
        <v>6160979.2200000025</v>
      </c>
    </row>
    <row r="21" spans="1:6" x14ac:dyDescent="0.25">
      <c r="A21" s="80">
        <v>2</v>
      </c>
      <c r="B21" s="80"/>
      <c r="C21" s="81" t="s">
        <v>611</v>
      </c>
      <c r="D21" s="81"/>
      <c r="E21" s="81"/>
      <c r="F21" s="31">
        <f>+'DESPESES CAPÍTOLS'!E569</f>
        <v>4318665.870000001</v>
      </c>
    </row>
    <row r="22" spans="1:6" x14ac:dyDescent="0.25">
      <c r="A22" s="80">
        <v>3</v>
      </c>
      <c r="B22" s="80"/>
      <c r="C22" s="81" t="s">
        <v>612</v>
      </c>
      <c r="D22" s="81"/>
      <c r="E22" s="81"/>
      <c r="F22" s="31">
        <f>+'DESPESES CAPÍTOLS'!E570</f>
        <v>35800</v>
      </c>
    </row>
    <row r="23" spans="1:6" x14ac:dyDescent="0.25">
      <c r="A23" s="80">
        <v>4</v>
      </c>
      <c r="B23" s="80"/>
      <c r="C23" s="81" t="s">
        <v>605</v>
      </c>
      <c r="D23" s="81"/>
      <c r="E23" s="81"/>
      <c r="F23" s="31">
        <f>+'DESPESES CAPÍTOLS'!E571</f>
        <v>546804.67999999993</v>
      </c>
    </row>
    <row r="24" spans="1:6" x14ac:dyDescent="0.25">
      <c r="A24" s="80">
        <v>5</v>
      </c>
      <c r="B24" s="80"/>
      <c r="C24" s="81" t="s">
        <v>613</v>
      </c>
      <c r="D24" s="81"/>
      <c r="E24" s="81"/>
      <c r="F24" s="31">
        <f>+'DESPESES CAPÍTOLS'!E572</f>
        <v>0</v>
      </c>
    </row>
    <row r="25" spans="1:6" x14ac:dyDescent="0.25">
      <c r="A25" s="80">
        <v>6</v>
      </c>
      <c r="B25" s="80"/>
      <c r="C25" s="81" t="s">
        <v>614</v>
      </c>
      <c r="D25" s="81"/>
      <c r="E25" s="81"/>
      <c r="F25" s="31">
        <f>+'DESPESES CAPÍTOLS'!E573</f>
        <v>5792612.7699999996</v>
      </c>
    </row>
    <row r="26" spans="1:6" x14ac:dyDescent="0.25">
      <c r="A26" s="80">
        <v>7</v>
      </c>
      <c r="B26" s="80"/>
      <c r="C26" s="81" t="s">
        <v>607</v>
      </c>
      <c r="D26" s="81"/>
      <c r="E26" s="81"/>
      <c r="F26" s="31">
        <f>+'DESPESES CAPÍTOLS'!E574</f>
        <v>99000</v>
      </c>
    </row>
    <row r="27" spans="1:6" x14ac:dyDescent="0.25">
      <c r="A27" s="80">
        <v>8</v>
      </c>
      <c r="B27" s="80"/>
      <c r="C27" s="81" t="s">
        <v>734</v>
      </c>
      <c r="D27" s="81"/>
      <c r="E27" s="81"/>
      <c r="F27" s="31">
        <f>+'DESPESES CAPÍTOLS'!E575</f>
        <v>0</v>
      </c>
    </row>
    <row r="28" spans="1:6" ht="15.75" thickBot="1" x14ac:dyDescent="0.3">
      <c r="A28" s="80">
        <v>9</v>
      </c>
      <c r="B28" s="80"/>
      <c r="C28" s="81" t="s">
        <v>601</v>
      </c>
      <c r="D28" s="81"/>
      <c r="E28" s="81"/>
      <c r="F28" s="31">
        <f>+'DESPESES CAPÍTOLS'!E576</f>
        <v>398942.89</v>
      </c>
    </row>
    <row r="29" spans="1:6" ht="15.75" thickBot="1" x14ac:dyDescent="0.3">
      <c r="A29" s="82"/>
      <c r="B29" s="83"/>
      <c r="C29" s="84" t="s">
        <v>615</v>
      </c>
      <c r="D29" s="84"/>
      <c r="E29" s="84"/>
      <c r="F29" s="52">
        <f>SUM(F20:F28)</f>
        <v>17352805.430000003</v>
      </c>
    </row>
  </sheetData>
  <mergeCells count="49">
    <mergeCell ref="A3:E3"/>
    <mergeCell ref="A4:B4"/>
    <mergeCell ref="C4:E4"/>
    <mergeCell ref="A5:B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C20:E20"/>
    <mergeCell ref="A13:B13"/>
    <mergeCell ref="C13:E13"/>
    <mergeCell ref="A14:B14"/>
    <mergeCell ref="C14:E14"/>
    <mergeCell ref="A15:B15"/>
    <mergeCell ref="A16:B16"/>
    <mergeCell ref="A29:B29"/>
    <mergeCell ref="C29:E29"/>
    <mergeCell ref="A24:B24"/>
    <mergeCell ref="C24:E24"/>
    <mergeCell ref="A25:B25"/>
    <mergeCell ref="C25:E25"/>
    <mergeCell ref="A26:B26"/>
    <mergeCell ref="C26:E26"/>
    <mergeCell ref="A1:E1"/>
    <mergeCell ref="A27:B27"/>
    <mergeCell ref="C27:E27"/>
    <mergeCell ref="A28:B28"/>
    <mergeCell ref="C28:E28"/>
    <mergeCell ref="A21:B21"/>
    <mergeCell ref="C21:E21"/>
    <mergeCell ref="A22:B22"/>
    <mergeCell ref="C22:E22"/>
    <mergeCell ref="A23:B23"/>
    <mergeCell ref="C23:E23"/>
    <mergeCell ref="A17:E17"/>
    <mergeCell ref="A18:B18"/>
    <mergeCell ref="C18:E18"/>
    <mergeCell ref="A19:B19"/>
    <mergeCell ref="A20:B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I577"/>
  <sheetViews>
    <sheetView topLeftCell="A490" workbookViewId="0">
      <selection activeCell="M507" sqref="M507"/>
    </sheetView>
  </sheetViews>
  <sheetFormatPr defaultColWidth="11.42578125" defaultRowHeight="15" outlineLevelRow="2" x14ac:dyDescent="0.25"/>
  <cols>
    <col min="1" max="1" width="5.42578125" customWidth="1"/>
    <col min="2" max="2" width="7" customWidth="1"/>
    <col min="3" max="3" width="8.7109375" customWidth="1"/>
    <col min="4" max="4" width="68.42578125" customWidth="1"/>
    <col min="5" max="5" width="16.140625" style="38" bestFit="1" customWidth="1"/>
    <col min="6" max="6" width="12.7109375" bestFit="1" customWidth="1"/>
  </cols>
  <sheetData>
    <row r="4" spans="1:6" ht="18.75" x14ac:dyDescent="0.3">
      <c r="B4" s="75" t="s">
        <v>816</v>
      </c>
      <c r="C4" s="75"/>
      <c r="D4" s="75"/>
      <c r="E4" s="75"/>
    </row>
    <row r="6" spans="1:6" ht="26.25" customHeight="1" x14ac:dyDescent="0.25">
      <c r="A6" s="8" t="s">
        <v>741</v>
      </c>
      <c r="B6" s="8" t="s">
        <v>164</v>
      </c>
      <c r="C6" s="8" t="s">
        <v>0</v>
      </c>
      <c r="D6" s="9" t="s">
        <v>1</v>
      </c>
      <c r="E6" s="56" t="s">
        <v>165</v>
      </c>
    </row>
    <row r="7" spans="1:6" outlineLevel="2" x14ac:dyDescent="0.25">
      <c r="A7" t="str">
        <f t="shared" ref="A7:A66" si="0">MID(C7,1,1)</f>
        <v>3</v>
      </c>
      <c r="B7" s="1" t="s">
        <v>166</v>
      </c>
      <c r="C7" s="1" t="s">
        <v>167</v>
      </c>
      <c r="D7" s="2" t="s">
        <v>168</v>
      </c>
      <c r="E7" s="41">
        <v>35000</v>
      </c>
    </row>
    <row r="8" spans="1:6" outlineLevel="2" x14ac:dyDescent="0.25">
      <c r="A8" t="str">
        <f t="shared" si="0"/>
        <v>9</v>
      </c>
      <c r="B8" s="1" t="s">
        <v>166</v>
      </c>
      <c r="C8" s="1" t="s">
        <v>159</v>
      </c>
      <c r="D8" s="2" t="s">
        <v>169</v>
      </c>
      <c r="E8" s="41">
        <v>161673.70000000001</v>
      </c>
    </row>
    <row r="9" spans="1:6" outlineLevel="2" x14ac:dyDescent="0.25">
      <c r="A9" t="str">
        <f t="shared" si="0"/>
        <v>9</v>
      </c>
      <c r="B9" s="1" t="s">
        <v>166</v>
      </c>
      <c r="C9" s="1" t="s">
        <v>170</v>
      </c>
      <c r="D9" s="2" t="s">
        <v>171</v>
      </c>
      <c r="E9" s="41">
        <v>237269.19</v>
      </c>
    </row>
    <row r="10" spans="1:6" s="11" customFormat="1" outlineLevel="1" x14ac:dyDescent="0.25">
      <c r="A10" t="str">
        <f t="shared" si="0"/>
        <v/>
      </c>
      <c r="B10" s="18" t="s">
        <v>538</v>
      </c>
      <c r="C10" s="18"/>
      <c r="D10" s="20" t="s">
        <v>616</v>
      </c>
      <c r="E10" s="57">
        <f>SUBTOTAL(9,E7:E9)</f>
        <v>433942.89</v>
      </c>
    </row>
    <row r="11" spans="1:6" outlineLevel="2" x14ac:dyDescent="0.25">
      <c r="A11" t="str">
        <f t="shared" si="0"/>
        <v>1</v>
      </c>
      <c r="B11" s="1" t="s">
        <v>172</v>
      </c>
      <c r="C11" s="1" t="s">
        <v>173</v>
      </c>
      <c r="D11" s="2" t="s">
        <v>174</v>
      </c>
      <c r="E11" s="41">
        <v>198040.25</v>
      </c>
      <c r="F11" t="s">
        <v>912</v>
      </c>
    </row>
    <row r="12" spans="1:6" outlineLevel="2" x14ac:dyDescent="0.25">
      <c r="A12" t="str">
        <f t="shared" si="0"/>
        <v>1</v>
      </c>
      <c r="B12" s="1" t="s">
        <v>172</v>
      </c>
      <c r="C12" s="1" t="s">
        <v>175</v>
      </c>
      <c r="D12" s="2" t="s">
        <v>176</v>
      </c>
      <c r="E12" s="41">
        <v>20041.64</v>
      </c>
    </row>
    <row r="13" spans="1:6" outlineLevel="2" x14ac:dyDescent="0.25">
      <c r="A13" t="str">
        <f t="shared" si="0"/>
        <v>1</v>
      </c>
      <c r="B13" s="1" t="s">
        <v>172</v>
      </c>
      <c r="C13" s="1" t="s">
        <v>177</v>
      </c>
      <c r="D13" s="2" t="s">
        <v>178</v>
      </c>
      <c r="E13" s="41">
        <v>98696.43</v>
      </c>
    </row>
    <row r="14" spans="1:6" outlineLevel="2" x14ac:dyDescent="0.25">
      <c r="A14" t="str">
        <f t="shared" si="0"/>
        <v>1</v>
      </c>
      <c r="B14" s="1" t="s">
        <v>172</v>
      </c>
      <c r="C14" s="1" t="s">
        <v>179</v>
      </c>
      <c r="D14" s="2" t="s">
        <v>180</v>
      </c>
      <c r="E14" s="41">
        <v>255414.47</v>
      </c>
    </row>
    <row r="15" spans="1:6" outlineLevel="2" x14ac:dyDescent="0.25">
      <c r="A15" t="str">
        <f t="shared" si="0"/>
        <v>1</v>
      </c>
      <c r="B15" s="1" t="s">
        <v>172</v>
      </c>
      <c r="C15" s="1" t="s">
        <v>181</v>
      </c>
      <c r="D15" s="2" t="s">
        <v>182</v>
      </c>
      <c r="E15" s="41">
        <v>26697.38</v>
      </c>
    </row>
    <row r="16" spans="1:6" outlineLevel="2" x14ac:dyDescent="0.25">
      <c r="A16" t="str">
        <f t="shared" si="0"/>
        <v>1</v>
      </c>
      <c r="B16" s="1" t="s">
        <v>172</v>
      </c>
      <c r="C16" s="1" t="s">
        <v>183</v>
      </c>
      <c r="D16" s="2" t="s">
        <v>184</v>
      </c>
      <c r="E16" s="41">
        <v>10000</v>
      </c>
    </row>
    <row r="17" spans="1:8" outlineLevel="2" x14ac:dyDescent="0.25">
      <c r="A17" t="str">
        <f t="shared" si="0"/>
        <v>1</v>
      </c>
      <c r="B17" s="1" t="s">
        <v>172</v>
      </c>
      <c r="C17" s="1" t="s">
        <v>185</v>
      </c>
      <c r="D17" s="2" t="s">
        <v>186</v>
      </c>
      <c r="E17" s="41">
        <v>40000</v>
      </c>
      <c r="F17" s="5"/>
      <c r="H17" s="5"/>
    </row>
    <row r="18" spans="1:8" outlineLevel="2" x14ac:dyDescent="0.25">
      <c r="A18" t="str">
        <f t="shared" si="0"/>
        <v>1</v>
      </c>
      <c r="B18" s="1" t="s">
        <v>172</v>
      </c>
      <c r="C18" s="1" t="s">
        <v>187</v>
      </c>
      <c r="D18" s="2" t="s">
        <v>188</v>
      </c>
      <c r="E18" s="41">
        <v>216139.18</v>
      </c>
    </row>
    <row r="19" spans="1:8" outlineLevel="2" x14ac:dyDescent="0.25">
      <c r="A19" t="str">
        <f t="shared" si="0"/>
        <v>2</v>
      </c>
      <c r="B19" s="1" t="s">
        <v>172</v>
      </c>
      <c r="C19" s="1" t="s">
        <v>191</v>
      </c>
      <c r="D19" s="2" t="s">
        <v>192</v>
      </c>
      <c r="E19" s="41">
        <v>15720</v>
      </c>
    </row>
    <row r="20" spans="1:8" outlineLevel="2" x14ac:dyDescent="0.25">
      <c r="A20" t="str">
        <f t="shared" si="0"/>
        <v>2</v>
      </c>
      <c r="B20" s="1" t="s">
        <v>172</v>
      </c>
      <c r="C20" s="1" t="s">
        <v>193</v>
      </c>
      <c r="D20" s="2" t="s">
        <v>194</v>
      </c>
      <c r="E20" s="41">
        <v>2500</v>
      </c>
    </row>
    <row r="21" spans="1:8" outlineLevel="2" x14ac:dyDescent="0.25">
      <c r="A21" t="str">
        <f t="shared" si="0"/>
        <v>2</v>
      </c>
      <c r="B21" s="1" t="s">
        <v>172</v>
      </c>
      <c r="C21" s="1" t="s">
        <v>195</v>
      </c>
      <c r="D21" s="2" t="s">
        <v>196</v>
      </c>
      <c r="E21" s="41">
        <v>3000</v>
      </c>
    </row>
    <row r="22" spans="1:8" outlineLevel="2" x14ac:dyDescent="0.25">
      <c r="A22" t="str">
        <f t="shared" si="0"/>
        <v>2</v>
      </c>
      <c r="B22" s="13">
        <v>130</v>
      </c>
      <c r="C22" s="13">
        <v>21600</v>
      </c>
      <c r="D22" s="2" t="s">
        <v>682</v>
      </c>
      <c r="E22" s="41">
        <v>4110</v>
      </c>
    </row>
    <row r="23" spans="1:8" outlineLevel="2" x14ac:dyDescent="0.25">
      <c r="A23" t="str">
        <f t="shared" si="0"/>
        <v>2</v>
      </c>
      <c r="B23" s="1" t="s">
        <v>172</v>
      </c>
      <c r="C23" s="1" t="s">
        <v>197</v>
      </c>
      <c r="D23" s="2" t="s">
        <v>198</v>
      </c>
      <c r="E23" s="41">
        <v>1000</v>
      </c>
    </row>
    <row r="24" spans="1:8" outlineLevel="2" x14ac:dyDescent="0.25">
      <c r="A24" t="str">
        <f t="shared" si="0"/>
        <v>2</v>
      </c>
      <c r="B24" s="1" t="s">
        <v>172</v>
      </c>
      <c r="C24" s="1" t="s">
        <v>201</v>
      </c>
      <c r="D24" s="2" t="s">
        <v>202</v>
      </c>
      <c r="E24" s="41">
        <v>6500</v>
      </c>
    </row>
    <row r="25" spans="1:8" outlineLevel="2" x14ac:dyDescent="0.25">
      <c r="A25" t="str">
        <f t="shared" si="0"/>
        <v>2</v>
      </c>
      <c r="B25" s="1" t="s">
        <v>172</v>
      </c>
      <c r="C25" s="1" t="s">
        <v>203</v>
      </c>
      <c r="D25" s="2" t="s">
        <v>204</v>
      </c>
      <c r="E25" s="41">
        <v>7500</v>
      </c>
    </row>
    <row r="26" spans="1:8" outlineLevel="2" x14ac:dyDescent="0.25">
      <c r="A26" t="str">
        <f t="shared" si="0"/>
        <v>2</v>
      </c>
      <c r="B26" s="1" t="s">
        <v>172</v>
      </c>
      <c r="C26" s="1" t="s">
        <v>205</v>
      </c>
      <c r="D26" s="2" t="s">
        <v>206</v>
      </c>
      <c r="E26" s="41">
        <v>7500</v>
      </c>
    </row>
    <row r="27" spans="1:8" outlineLevel="2" x14ac:dyDescent="0.25">
      <c r="A27" t="str">
        <f t="shared" si="0"/>
        <v>2</v>
      </c>
      <c r="B27" s="1" t="s">
        <v>172</v>
      </c>
      <c r="C27" s="1" t="s">
        <v>207</v>
      </c>
      <c r="D27" s="2" t="s">
        <v>208</v>
      </c>
      <c r="E27" s="41">
        <v>2000</v>
      </c>
    </row>
    <row r="28" spans="1:8" outlineLevel="2" x14ac:dyDescent="0.25">
      <c r="A28" t="str">
        <f t="shared" si="0"/>
        <v>2</v>
      </c>
      <c r="B28" s="1" t="s">
        <v>172</v>
      </c>
      <c r="C28" s="1" t="s">
        <v>209</v>
      </c>
      <c r="D28" s="2" t="s">
        <v>210</v>
      </c>
      <c r="E28" s="41">
        <v>1300</v>
      </c>
    </row>
    <row r="29" spans="1:8" outlineLevel="2" x14ac:dyDescent="0.25">
      <c r="A29" t="str">
        <f t="shared" si="0"/>
        <v>2</v>
      </c>
      <c r="B29" s="1" t="s">
        <v>172</v>
      </c>
      <c r="C29" s="1" t="s">
        <v>211</v>
      </c>
      <c r="D29" s="2" t="s">
        <v>212</v>
      </c>
      <c r="E29" s="41">
        <v>1700</v>
      </c>
    </row>
    <row r="30" spans="1:8" outlineLevel="2" x14ac:dyDescent="0.25">
      <c r="A30" t="str">
        <f t="shared" si="0"/>
        <v>2</v>
      </c>
      <c r="B30" s="13">
        <v>130</v>
      </c>
      <c r="C30" s="13">
        <v>22699</v>
      </c>
      <c r="D30" s="2" t="s">
        <v>228</v>
      </c>
      <c r="E30" s="41">
        <v>500</v>
      </c>
    </row>
    <row r="31" spans="1:8" outlineLevel="2" x14ac:dyDescent="0.25">
      <c r="A31" t="str">
        <f t="shared" si="0"/>
        <v>2</v>
      </c>
      <c r="B31" s="1" t="s">
        <v>172</v>
      </c>
      <c r="C31" s="1" t="s">
        <v>215</v>
      </c>
      <c r="D31" s="2" t="s">
        <v>216</v>
      </c>
      <c r="E31" s="41">
        <v>4467.72</v>
      </c>
    </row>
    <row r="32" spans="1:8" outlineLevel="2" x14ac:dyDescent="0.25">
      <c r="A32" t="str">
        <f t="shared" si="0"/>
        <v>2</v>
      </c>
      <c r="B32" s="1" t="s">
        <v>172</v>
      </c>
      <c r="C32" s="1" t="s">
        <v>217</v>
      </c>
      <c r="D32" s="2" t="s">
        <v>218</v>
      </c>
      <c r="E32" s="41">
        <v>7000</v>
      </c>
      <c r="F32" t="s">
        <v>871</v>
      </c>
    </row>
    <row r="33" spans="1:6" outlineLevel="2" x14ac:dyDescent="0.25">
      <c r="A33" t="str">
        <f t="shared" si="0"/>
        <v>2</v>
      </c>
      <c r="B33" s="1" t="s">
        <v>172</v>
      </c>
      <c r="C33" s="1" t="s">
        <v>219</v>
      </c>
      <c r="D33" s="2" t="s">
        <v>737</v>
      </c>
      <c r="E33" s="41">
        <v>9000</v>
      </c>
    </row>
    <row r="34" spans="1:6" outlineLevel="2" x14ac:dyDescent="0.25">
      <c r="A34" s="16">
        <v>6</v>
      </c>
      <c r="B34" s="13">
        <v>130</v>
      </c>
      <c r="C34" s="13">
        <v>63901</v>
      </c>
      <c r="D34" s="2" t="s">
        <v>788</v>
      </c>
      <c r="E34" s="41">
        <v>3500</v>
      </c>
      <c r="F34" t="s">
        <v>872</v>
      </c>
    </row>
    <row r="35" spans="1:6" s="11" customFormat="1" outlineLevel="1" x14ac:dyDescent="0.25">
      <c r="A35" t="str">
        <f t="shared" si="0"/>
        <v/>
      </c>
      <c r="B35" s="18" t="s">
        <v>539</v>
      </c>
      <c r="C35" s="18"/>
      <c r="D35" s="20" t="s">
        <v>878</v>
      </c>
      <c r="E35" s="57">
        <f>SUBTOTAL(9,E11:E34)</f>
        <v>942327.07000000007</v>
      </c>
    </row>
    <row r="36" spans="1:6" outlineLevel="2" x14ac:dyDescent="0.25">
      <c r="A36" t="str">
        <f t="shared" si="0"/>
        <v>6</v>
      </c>
      <c r="B36" s="1" t="s">
        <v>222</v>
      </c>
      <c r="C36" s="1" t="s">
        <v>223</v>
      </c>
      <c r="D36" s="2" t="s">
        <v>224</v>
      </c>
      <c r="E36" s="41">
        <v>10000</v>
      </c>
    </row>
    <row r="37" spans="1:6" outlineLevel="1" x14ac:dyDescent="0.25">
      <c r="A37" t="str">
        <f t="shared" si="0"/>
        <v/>
      </c>
      <c r="B37" s="18" t="s">
        <v>540</v>
      </c>
      <c r="C37" s="18"/>
      <c r="D37" s="20" t="s">
        <v>617</v>
      </c>
      <c r="E37" s="57">
        <f>SUBTOTAL(9,E36:E36)</f>
        <v>10000</v>
      </c>
    </row>
    <row r="38" spans="1:6" outlineLevel="2" x14ac:dyDescent="0.25">
      <c r="A38" t="str">
        <f t="shared" si="0"/>
        <v>2</v>
      </c>
      <c r="B38" s="1" t="s">
        <v>225</v>
      </c>
      <c r="C38" s="1" t="s">
        <v>201</v>
      </c>
      <c r="D38" s="2" t="s">
        <v>226</v>
      </c>
      <c r="E38" s="41">
        <v>500</v>
      </c>
    </row>
    <row r="39" spans="1:6" outlineLevel="2" x14ac:dyDescent="0.25">
      <c r="A39" t="str">
        <f t="shared" si="0"/>
        <v>2</v>
      </c>
      <c r="B39" s="1" t="s">
        <v>225</v>
      </c>
      <c r="C39" s="1" t="s">
        <v>227</v>
      </c>
      <c r="D39" s="2" t="s">
        <v>228</v>
      </c>
      <c r="E39" s="41">
        <v>700</v>
      </c>
    </row>
    <row r="40" spans="1:6" outlineLevel="2" x14ac:dyDescent="0.25">
      <c r="A40" t="str">
        <f t="shared" si="0"/>
        <v>4</v>
      </c>
      <c r="B40" s="1" t="s">
        <v>225</v>
      </c>
      <c r="C40" s="1" t="s">
        <v>141</v>
      </c>
      <c r="D40" s="2" t="s">
        <v>229</v>
      </c>
      <c r="E40" s="41">
        <v>3800</v>
      </c>
    </row>
    <row r="41" spans="1:6" outlineLevel="2" x14ac:dyDescent="0.25">
      <c r="A41" t="str">
        <f t="shared" si="0"/>
        <v>4</v>
      </c>
      <c r="B41" s="1" t="s">
        <v>225</v>
      </c>
      <c r="C41" s="1" t="s">
        <v>230</v>
      </c>
      <c r="D41" s="2" t="s">
        <v>231</v>
      </c>
      <c r="E41" s="41">
        <v>1500</v>
      </c>
    </row>
    <row r="42" spans="1:6" outlineLevel="2" x14ac:dyDescent="0.25">
      <c r="A42" t="str">
        <f t="shared" si="0"/>
        <v>4</v>
      </c>
      <c r="B42" s="1" t="s">
        <v>225</v>
      </c>
      <c r="C42" s="1" t="s">
        <v>232</v>
      </c>
      <c r="D42" s="2" t="s">
        <v>233</v>
      </c>
      <c r="E42" s="41">
        <v>1500</v>
      </c>
    </row>
    <row r="43" spans="1:6" outlineLevel="2" x14ac:dyDescent="0.25">
      <c r="A43" s="16">
        <v>6</v>
      </c>
      <c r="B43" s="13">
        <v>135</v>
      </c>
      <c r="C43" s="13">
        <v>62340</v>
      </c>
      <c r="D43" s="2" t="s">
        <v>866</v>
      </c>
      <c r="E43" s="41">
        <v>2500</v>
      </c>
    </row>
    <row r="44" spans="1:6" outlineLevel="1" x14ac:dyDescent="0.25">
      <c r="A44" t="str">
        <f t="shared" si="0"/>
        <v/>
      </c>
      <c r="B44" s="18" t="s">
        <v>541</v>
      </c>
      <c r="C44" s="18"/>
      <c r="D44" s="20" t="s">
        <v>618</v>
      </c>
      <c r="E44" s="57">
        <f>SUM(E38:E43)</f>
        <v>10500</v>
      </c>
    </row>
    <row r="45" spans="1:6" outlineLevel="2" x14ac:dyDescent="0.25">
      <c r="A45" t="str">
        <f t="shared" si="0"/>
        <v>2</v>
      </c>
      <c r="B45" s="1" t="s">
        <v>234</v>
      </c>
      <c r="C45" s="1" t="s">
        <v>203</v>
      </c>
      <c r="D45" s="2" t="s">
        <v>204</v>
      </c>
      <c r="E45" s="41">
        <v>7500</v>
      </c>
    </row>
    <row r="46" spans="1:6" outlineLevel="2" x14ac:dyDescent="0.25">
      <c r="A46" t="str">
        <f t="shared" si="0"/>
        <v>2</v>
      </c>
      <c r="B46" s="1" t="s">
        <v>234</v>
      </c>
      <c r="C46" s="1" t="s">
        <v>235</v>
      </c>
      <c r="D46" s="2" t="s">
        <v>320</v>
      </c>
      <c r="E46" s="41">
        <v>600</v>
      </c>
    </row>
    <row r="47" spans="1:6" outlineLevel="2" x14ac:dyDescent="0.25">
      <c r="A47" t="str">
        <f t="shared" si="0"/>
        <v>2</v>
      </c>
      <c r="B47" s="1" t="s">
        <v>234</v>
      </c>
      <c r="C47" s="1" t="s">
        <v>227</v>
      </c>
      <c r="D47" s="2" t="s">
        <v>228</v>
      </c>
      <c r="E47" s="41">
        <v>500</v>
      </c>
    </row>
    <row r="48" spans="1:6" outlineLevel="1" x14ac:dyDescent="0.25">
      <c r="A48" t="str">
        <f t="shared" si="0"/>
        <v/>
      </c>
      <c r="B48" s="18" t="s">
        <v>542</v>
      </c>
      <c r="C48" s="18"/>
      <c r="D48" s="20" t="s">
        <v>619</v>
      </c>
      <c r="E48" s="57">
        <f>SUBTOTAL(9,E45:E47)</f>
        <v>8600</v>
      </c>
    </row>
    <row r="49" spans="1:8" outlineLevel="2" x14ac:dyDescent="0.25">
      <c r="A49" t="str">
        <f t="shared" si="0"/>
        <v>1</v>
      </c>
      <c r="B49" s="1" t="s">
        <v>236</v>
      </c>
      <c r="C49" s="1" t="s">
        <v>237</v>
      </c>
      <c r="D49" s="2" t="s">
        <v>238</v>
      </c>
      <c r="E49" s="41">
        <v>41196.83</v>
      </c>
      <c r="F49" t="s">
        <v>893</v>
      </c>
    </row>
    <row r="50" spans="1:8" outlineLevel="2" x14ac:dyDescent="0.25">
      <c r="A50" t="str">
        <f t="shared" si="0"/>
        <v>1</v>
      </c>
      <c r="B50" s="1" t="s">
        <v>236</v>
      </c>
      <c r="C50" s="1" t="s">
        <v>239</v>
      </c>
      <c r="D50" s="2" t="s">
        <v>240</v>
      </c>
      <c r="E50" s="41">
        <v>31591.279999999999</v>
      </c>
      <c r="F50" t="s">
        <v>842</v>
      </c>
    </row>
    <row r="51" spans="1:8" outlineLevel="2" x14ac:dyDescent="0.25">
      <c r="A51" t="str">
        <f t="shared" si="0"/>
        <v>1</v>
      </c>
      <c r="B51" s="1" t="s">
        <v>236</v>
      </c>
      <c r="C51" s="1" t="s">
        <v>173</v>
      </c>
      <c r="D51" s="2" t="s">
        <v>174</v>
      </c>
      <c r="E51" s="41">
        <v>12063.18</v>
      </c>
      <c r="F51" t="s">
        <v>843</v>
      </c>
    </row>
    <row r="52" spans="1:8" outlineLevel="2" x14ac:dyDescent="0.25">
      <c r="A52" t="str">
        <f t="shared" si="0"/>
        <v>1</v>
      </c>
      <c r="B52" s="1" t="s">
        <v>236</v>
      </c>
      <c r="C52" s="1" t="s">
        <v>175</v>
      </c>
      <c r="D52" s="2" t="s">
        <v>176</v>
      </c>
      <c r="E52" s="41">
        <v>2626.62</v>
      </c>
    </row>
    <row r="53" spans="1:8" outlineLevel="2" x14ac:dyDescent="0.25">
      <c r="A53" t="str">
        <f t="shared" si="0"/>
        <v>1</v>
      </c>
      <c r="B53" s="1" t="s">
        <v>236</v>
      </c>
      <c r="C53" s="1" t="s">
        <v>177</v>
      </c>
      <c r="D53" s="2" t="s">
        <v>178</v>
      </c>
      <c r="E53" s="41">
        <v>50293.31</v>
      </c>
    </row>
    <row r="54" spans="1:8" outlineLevel="2" x14ac:dyDescent="0.25">
      <c r="A54" t="str">
        <f t="shared" si="0"/>
        <v>1</v>
      </c>
      <c r="B54" s="1" t="s">
        <v>236</v>
      </c>
      <c r="C54" s="1" t="s">
        <v>179</v>
      </c>
      <c r="D54" s="2" t="s">
        <v>180</v>
      </c>
      <c r="E54" s="41">
        <v>75563.850000000006</v>
      </c>
      <c r="F54" s="5"/>
      <c r="H54" s="5"/>
    </row>
    <row r="55" spans="1:8" outlineLevel="2" x14ac:dyDescent="0.25">
      <c r="A55" t="str">
        <f t="shared" si="0"/>
        <v>1</v>
      </c>
      <c r="B55" s="1" t="s">
        <v>236</v>
      </c>
      <c r="C55" s="13">
        <v>13000</v>
      </c>
      <c r="D55" s="2" t="s">
        <v>841</v>
      </c>
      <c r="E55" s="41">
        <v>25761.08</v>
      </c>
      <c r="F55" t="s">
        <v>844</v>
      </c>
    </row>
    <row r="56" spans="1:8" outlineLevel="2" x14ac:dyDescent="0.25">
      <c r="A56" t="str">
        <f t="shared" si="0"/>
        <v>1</v>
      </c>
      <c r="B56" s="1" t="s">
        <v>236</v>
      </c>
      <c r="C56" s="1" t="s">
        <v>187</v>
      </c>
      <c r="D56" s="2" t="s">
        <v>378</v>
      </c>
      <c r="E56" s="41">
        <v>70207.929999999993</v>
      </c>
    </row>
    <row r="57" spans="1:8" outlineLevel="2" x14ac:dyDescent="0.25">
      <c r="A57" t="str">
        <f t="shared" si="0"/>
        <v>2</v>
      </c>
      <c r="B57" s="1" t="s">
        <v>236</v>
      </c>
      <c r="C57" s="1" t="s">
        <v>242</v>
      </c>
      <c r="D57" s="2" t="s">
        <v>243</v>
      </c>
      <c r="E57" s="41">
        <v>6000</v>
      </c>
      <c r="F57" t="s">
        <v>754</v>
      </c>
    </row>
    <row r="58" spans="1:8" outlineLevel="2" x14ac:dyDescent="0.25">
      <c r="A58" t="str">
        <f t="shared" si="0"/>
        <v>2</v>
      </c>
      <c r="B58" s="1" t="s">
        <v>236</v>
      </c>
      <c r="C58" s="1" t="s">
        <v>211</v>
      </c>
      <c r="D58" s="2" t="s">
        <v>212</v>
      </c>
      <c r="E58" s="41">
        <v>625</v>
      </c>
    </row>
    <row r="59" spans="1:8" outlineLevel="2" x14ac:dyDescent="0.25">
      <c r="A59" t="str">
        <f t="shared" si="0"/>
        <v>2</v>
      </c>
      <c r="B59" s="1" t="s">
        <v>236</v>
      </c>
      <c r="C59" s="1" t="s">
        <v>245</v>
      </c>
      <c r="D59" s="2" t="s">
        <v>246</v>
      </c>
      <c r="E59" s="41">
        <v>2000</v>
      </c>
    </row>
    <row r="60" spans="1:8" outlineLevel="2" x14ac:dyDescent="0.25">
      <c r="A60" t="str">
        <f t="shared" si="0"/>
        <v>2</v>
      </c>
      <c r="B60" s="1" t="s">
        <v>236</v>
      </c>
      <c r="C60" s="1" t="s">
        <v>247</v>
      </c>
      <c r="D60" s="2" t="s">
        <v>248</v>
      </c>
      <c r="E60" s="41">
        <v>5000</v>
      </c>
    </row>
    <row r="61" spans="1:8" outlineLevel="2" x14ac:dyDescent="0.25">
      <c r="A61" t="str">
        <f t="shared" si="0"/>
        <v>2</v>
      </c>
      <c r="B61" s="1" t="s">
        <v>236</v>
      </c>
      <c r="C61" s="1" t="s">
        <v>249</v>
      </c>
      <c r="D61" s="2" t="s">
        <v>250</v>
      </c>
      <c r="E61" s="41">
        <v>60000</v>
      </c>
      <c r="F61" t="s">
        <v>835</v>
      </c>
    </row>
    <row r="62" spans="1:8" outlineLevel="2" x14ac:dyDescent="0.25">
      <c r="A62" t="str">
        <f t="shared" si="0"/>
        <v>4</v>
      </c>
      <c r="B62" s="1" t="s">
        <v>236</v>
      </c>
      <c r="C62" s="1" t="s">
        <v>253</v>
      </c>
      <c r="D62" s="2" t="s">
        <v>254</v>
      </c>
      <c r="E62" s="41">
        <v>78000</v>
      </c>
    </row>
    <row r="63" spans="1:8" outlineLevel="1" x14ac:dyDescent="0.25">
      <c r="A63" t="str">
        <f t="shared" si="0"/>
        <v/>
      </c>
      <c r="B63" s="18" t="s">
        <v>543</v>
      </c>
      <c r="C63" s="18"/>
      <c r="D63" s="20" t="s">
        <v>620</v>
      </c>
      <c r="E63" s="57">
        <f>SUBTOTAL(9,E49:E62)</f>
        <v>460929.08</v>
      </c>
    </row>
    <row r="64" spans="1:8" outlineLevel="2" x14ac:dyDescent="0.25">
      <c r="A64" t="str">
        <f t="shared" si="0"/>
        <v>7</v>
      </c>
      <c r="B64" s="1" t="s">
        <v>415</v>
      </c>
      <c r="C64" s="13">
        <v>78008</v>
      </c>
      <c r="D64" s="2" t="s">
        <v>838</v>
      </c>
      <c r="E64" s="41">
        <v>30000</v>
      </c>
    </row>
    <row r="65" spans="1:6" outlineLevel="1" x14ac:dyDescent="0.25">
      <c r="A65" t="str">
        <f t="shared" si="0"/>
        <v/>
      </c>
      <c r="B65" s="18" t="s">
        <v>568</v>
      </c>
      <c r="C65" s="18"/>
      <c r="D65" s="20" t="s">
        <v>621</v>
      </c>
      <c r="E65" s="57">
        <f>SUBTOTAL(9,E64:E64)</f>
        <v>30000</v>
      </c>
    </row>
    <row r="66" spans="1:6" s="38" customFormat="1" outlineLevel="2" x14ac:dyDescent="0.25">
      <c r="A66" t="str">
        <f t="shared" si="0"/>
        <v>2</v>
      </c>
      <c r="B66" s="39">
        <v>1522</v>
      </c>
      <c r="C66" s="39">
        <v>22709</v>
      </c>
      <c r="D66" s="40" t="s">
        <v>681</v>
      </c>
      <c r="E66" s="41">
        <v>40000</v>
      </c>
      <c r="F66" s="38" t="s">
        <v>792</v>
      </c>
    </row>
    <row r="67" spans="1:6" outlineLevel="1" x14ac:dyDescent="0.25">
      <c r="A67" t="str">
        <f t="shared" ref="A67:A127" si="1">MID(C67,1,1)</f>
        <v>7</v>
      </c>
      <c r="B67" s="1" t="s">
        <v>416</v>
      </c>
      <c r="C67" s="1" t="s">
        <v>417</v>
      </c>
      <c r="D67" s="2" t="s">
        <v>418</v>
      </c>
      <c r="E67" s="41">
        <v>20000</v>
      </c>
    </row>
    <row r="68" spans="1:6" outlineLevel="2" x14ac:dyDescent="0.25">
      <c r="A68" t="str">
        <f t="shared" si="1"/>
        <v/>
      </c>
      <c r="B68" s="18" t="s">
        <v>569</v>
      </c>
      <c r="C68" s="18"/>
      <c r="D68" s="20" t="s">
        <v>622</v>
      </c>
      <c r="E68" s="57">
        <f>SUBTOTAL(9,E66:E67)</f>
        <v>60000</v>
      </c>
    </row>
    <row r="69" spans="1:6" outlineLevel="2" x14ac:dyDescent="0.25">
      <c r="A69" s="16">
        <v>6</v>
      </c>
      <c r="B69" s="13">
        <v>1532</v>
      </c>
      <c r="C69" s="13">
        <v>61933</v>
      </c>
      <c r="D69" s="2" t="s">
        <v>809</v>
      </c>
      <c r="E69" s="41">
        <v>250000</v>
      </c>
    </row>
    <row r="70" spans="1:6" outlineLevel="2" x14ac:dyDescent="0.25">
      <c r="A70" t="str">
        <f t="shared" si="1"/>
        <v>6</v>
      </c>
      <c r="B70" s="13">
        <v>1532</v>
      </c>
      <c r="C70" s="13">
        <v>61934</v>
      </c>
      <c r="D70" s="2" t="s">
        <v>810</v>
      </c>
      <c r="E70" s="41">
        <v>300000</v>
      </c>
    </row>
    <row r="71" spans="1:6" outlineLevel="2" x14ac:dyDescent="0.25">
      <c r="A71" t="str">
        <f t="shared" si="1"/>
        <v/>
      </c>
      <c r="B71" s="45" t="s">
        <v>570</v>
      </c>
      <c r="C71" s="46"/>
      <c r="D71" s="47" t="s">
        <v>623</v>
      </c>
      <c r="E71" s="58">
        <f>SUM(E69:E70)</f>
        <v>550000</v>
      </c>
    </row>
    <row r="72" spans="1:6" outlineLevel="2" x14ac:dyDescent="0.25">
      <c r="A72" t="str">
        <f t="shared" si="1"/>
        <v>1</v>
      </c>
      <c r="B72" s="1" t="s">
        <v>419</v>
      </c>
      <c r="C72" s="1" t="s">
        <v>13</v>
      </c>
      <c r="D72" s="2" t="s">
        <v>270</v>
      </c>
      <c r="E72" s="41">
        <v>164389.72</v>
      </c>
    </row>
    <row r="73" spans="1:6" outlineLevel="2" x14ac:dyDescent="0.25">
      <c r="A73" t="str">
        <f t="shared" si="1"/>
        <v>1</v>
      </c>
      <c r="B73" s="1" t="s">
        <v>419</v>
      </c>
      <c r="C73" s="1" t="s">
        <v>271</v>
      </c>
      <c r="D73" s="2" t="s">
        <v>272</v>
      </c>
      <c r="E73" s="41">
        <v>10000</v>
      </c>
    </row>
    <row r="74" spans="1:6" outlineLevel="2" x14ac:dyDescent="0.25">
      <c r="A74" t="str">
        <f t="shared" si="1"/>
        <v>1</v>
      </c>
      <c r="B74" s="1" t="s">
        <v>419</v>
      </c>
      <c r="C74" s="1" t="s">
        <v>181</v>
      </c>
      <c r="D74" s="2" t="s">
        <v>241</v>
      </c>
      <c r="E74" s="41">
        <v>103183.84</v>
      </c>
    </row>
    <row r="75" spans="1:6" outlineLevel="2" x14ac:dyDescent="0.25">
      <c r="A75" s="16">
        <v>1</v>
      </c>
      <c r="B75" s="13">
        <v>1533</v>
      </c>
      <c r="C75" s="13">
        <v>15000</v>
      </c>
      <c r="D75" s="2" t="s">
        <v>184</v>
      </c>
      <c r="E75" s="41">
        <v>2500</v>
      </c>
    </row>
    <row r="76" spans="1:6" outlineLevel="2" x14ac:dyDescent="0.25">
      <c r="A76" t="str">
        <f t="shared" si="1"/>
        <v>1</v>
      </c>
      <c r="B76" s="1" t="s">
        <v>419</v>
      </c>
      <c r="C76" s="1" t="s">
        <v>187</v>
      </c>
      <c r="D76" s="2" t="s">
        <v>188</v>
      </c>
      <c r="E76" s="41">
        <v>105648.81</v>
      </c>
    </row>
    <row r="77" spans="1:6" outlineLevel="2" x14ac:dyDescent="0.25">
      <c r="A77" t="str">
        <f t="shared" si="1"/>
        <v>2</v>
      </c>
      <c r="B77" s="13">
        <v>1533</v>
      </c>
      <c r="C77" s="13">
        <v>20300</v>
      </c>
      <c r="D77" s="2" t="s">
        <v>668</v>
      </c>
      <c r="E77" s="41">
        <v>3250</v>
      </c>
      <c r="F77" t="s">
        <v>768</v>
      </c>
    </row>
    <row r="78" spans="1:6" outlineLevel="2" x14ac:dyDescent="0.25">
      <c r="A78" t="str">
        <f t="shared" si="1"/>
        <v>2</v>
      </c>
      <c r="B78" s="1" t="s">
        <v>419</v>
      </c>
      <c r="C78" s="1" t="s">
        <v>191</v>
      </c>
      <c r="D78" s="2" t="s">
        <v>192</v>
      </c>
      <c r="E78" s="41">
        <v>24321</v>
      </c>
      <c r="F78" t="s">
        <v>755</v>
      </c>
    </row>
    <row r="79" spans="1:6" outlineLevel="2" x14ac:dyDescent="0.25">
      <c r="A79" t="str">
        <f t="shared" si="1"/>
        <v>2</v>
      </c>
      <c r="B79" s="1" t="s">
        <v>419</v>
      </c>
      <c r="C79" s="1" t="s">
        <v>347</v>
      </c>
      <c r="D79" s="2" t="s">
        <v>802</v>
      </c>
      <c r="E79" s="41">
        <v>30000</v>
      </c>
    </row>
    <row r="80" spans="1:6" outlineLevel="2" x14ac:dyDescent="0.25">
      <c r="A80" t="str">
        <f t="shared" si="1"/>
        <v>2</v>
      </c>
      <c r="B80" s="1" t="s">
        <v>419</v>
      </c>
      <c r="C80" s="1" t="s">
        <v>420</v>
      </c>
      <c r="D80" s="2" t="s">
        <v>421</v>
      </c>
      <c r="E80" s="41">
        <v>2000</v>
      </c>
    </row>
    <row r="81" spans="1:5" outlineLevel="2" x14ac:dyDescent="0.25">
      <c r="A81" s="16">
        <v>2</v>
      </c>
      <c r="B81" s="13">
        <v>1533</v>
      </c>
      <c r="C81" s="13">
        <v>21200</v>
      </c>
      <c r="D81" s="2" t="s">
        <v>762</v>
      </c>
      <c r="E81" s="41">
        <v>3000</v>
      </c>
    </row>
    <row r="82" spans="1:5" outlineLevel="2" x14ac:dyDescent="0.25">
      <c r="A82" t="str">
        <f t="shared" si="1"/>
        <v>2</v>
      </c>
      <c r="B82" s="1" t="s">
        <v>419</v>
      </c>
      <c r="C82" s="1" t="s">
        <v>193</v>
      </c>
      <c r="D82" s="2" t="s">
        <v>194</v>
      </c>
      <c r="E82" s="41">
        <v>12000</v>
      </c>
    </row>
    <row r="83" spans="1:5" outlineLevel="2" x14ac:dyDescent="0.25">
      <c r="A83" t="str">
        <f t="shared" si="1"/>
        <v>2</v>
      </c>
      <c r="B83" s="13">
        <v>1533</v>
      </c>
      <c r="C83" s="13">
        <v>21301</v>
      </c>
      <c r="D83" s="2" t="s">
        <v>670</v>
      </c>
      <c r="E83" s="41">
        <v>1000</v>
      </c>
    </row>
    <row r="84" spans="1:5" outlineLevel="2" x14ac:dyDescent="0.25">
      <c r="A84" t="str">
        <f t="shared" si="1"/>
        <v>2</v>
      </c>
      <c r="B84" s="1" t="s">
        <v>419</v>
      </c>
      <c r="C84" s="1" t="s">
        <v>195</v>
      </c>
      <c r="D84" s="2" t="s">
        <v>196</v>
      </c>
      <c r="E84" s="41">
        <v>15000</v>
      </c>
    </row>
    <row r="85" spans="1:5" outlineLevel="2" x14ac:dyDescent="0.25">
      <c r="A85" t="str">
        <f t="shared" si="1"/>
        <v>2</v>
      </c>
      <c r="B85" s="1" t="s">
        <v>419</v>
      </c>
      <c r="C85" s="1" t="s">
        <v>201</v>
      </c>
      <c r="D85" s="2" t="s">
        <v>244</v>
      </c>
      <c r="E85" s="41">
        <v>2500</v>
      </c>
    </row>
    <row r="86" spans="1:5" outlineLevel="2" x14ac:dyDescent="0.25">
      <c r="A86" t="str">
        <f t="shared" si="1"/>
        <v>2</v>
      </c>
      <c r="B86" s="1" t="s">
        <v>419</v>
      </c>
      <c r="C86" s="1" t="s">
        <v>203</v>
      </c>
      <c r="D86" s="2" t="s">
        <v>273</v>
      </c>
      <c r="E86" s="41">
        <v>12000</v>
      </c>
    </row>
    <row r="87" spans="1:5" outlineLevel="2" x14ac:dyDescent="0.25">
      <c r="A87" t="str">
        <f t="shared" si="1"/>
        <v>2</v>
      </c>
      <c r="B87" s="1" t="s">
        <v>419</v>
      </c>
      <c r="C87" s="1" t="s">
        <v>205</v>
      </c>
      <c r="D87" s="2" t="s">
        <v>206</v>
      </c>
      <c r="E87" s="41">
        <v>1600</v>
      </c>
    </row>
    <row r="88" spans="1:5" outlineLevel="2" x14ac:dyDescent="0.25">
      <c r="A88" t="str">
        <f t="shared" si="1"/>
        <v>2</v>
      </c>
      <c r="B88" s="1" t="s">
        <v>419</v>
      </c>
      <c r="C88" s="1" t="s">
        <v>207</v>
      </c>
      <c r="D88" s="2" t="s">
        <v>274</v>
      </c>
      <c r="E88" s="41">
        <v>30000</v>
      </c>
    </row>
    <row r="89" spans="1:5" outlineLevel="2" x14ac:dyDescent="0.25">
      <c r="A89" t="str">
        <f t="shared" si="1"/>
        <v>2</v>
      </c>
      <c r="B89" s="13">
        <v>1533</v>
      </c>
      <c r="C89" s="13">
        <v>22200</v>
      </c>
      <c r="D89" s="2" t="s">
        <v>210</v>
      </c>
      <c r="E89" s="41">
        <v>300</v>
      </c>
    </row>
    <row r="90" spans="1:5" outlineLevel="2" x14ac:dyDescent="0.25">
      <c r="A90" t="str">
        <f t="shared" si="1"/>
        <v>2</v>
      </c>
      <c r="B90" s="1" t="s">
        <v>419</v>
      </c>
      <c r="C90" s="1" t="s">
        <v>211</v>
      </c>
      <c r="D90" s="2" t="s">
        <v>212</v>
      </c>
      <c r="E90" s="41">
        <v>5600</v>
      </c>
    </row>
    <row r="91" spans="1:5" outlineLevel="2" x14ac:dyDescent="0.25">
      <c r="A91" t="str">
        <f t="shared" si="1"/>
        <v>2</v>
      </c>
      <c r="B91" s="1" t="s">
        <v>419</v>
      </c>
      <c r="C91" s="1" t="s">
        <v>227</v>
      </c>
      <c r="D91" s="2" t="s">
        <v>228</v>
      </c>
      <c r="E91" s="41">
        <v>600</v>
      </c>
    </row>
    <row r="92" spans="1:5" outlineLevel="2" x14ac:dyDescent="0.25">
      <c r="A92" t="str">
        <f t="shared" si="1"/>
        <v>2</v>
      </c>
      <c r="B92" s="1" t="s">
        <v>419</v>
      </c>
      <c r="C92" s="1" t="s">
        <v>215</v>
      </c>
      <c r="D92" s="2" t="s">
        <v>216</v>
      </c>
      <c r="E92" s="41">
        <v>5398.13</v>
      </c>
    </row>
    <row r="93" spans="1:5" outlineLevel="2" x14ac:dyDescent="0.25">
      <c r="A93" t="str">
        <f t="shared" si="1"/>
        <v>2</v>
      </c>
      <c r="B93" s="1" t="s">
        <v>419</v>
      </c>
      <c r="C93" s="1" t="s">
        <v>217</v>
      </c>
      <c r="D93" s="2" t="s">
        <v>669</v>
      </c>
      <c r="E93" s="41">
        <v>10000</v>
      </c>
    </row>
    <row r="94" spans="1:5" outlineLevel="2" x14ac:dyDescent="0.25">
      <c r="A94" t="str">
        <f t="shared" si="1"/>
        <v/>
      </c>
      <c r="B94" s="18" t="s">
        <v>571</v>
      </c>
      <c r="C94" s="18"/>
      <c r="D94" s="20" t="s">
        <v>624</v>
      </c>
      <c r="E94" s="57">
        <f>SUM(E72:E93)</f>
        <v>544291.5</v>
      </c>
    </row>
    <row r="95" spans="1:5" outlineLevel="1" x14ac:dyDescent="0.25">
      <c r="A95" t="str">
        <f t="shared" si="1"/>
        <v>6</v>
      </c>
      <c r="B95" s="1" t="s">
        <v>422</v>
      </c>
      <c r="C95" s="1" t="s">
        <v>423</v>
      </c>
      <c r="D95" s="2" t="s">
        <v>424</v>
      </c>
      <c r="E95" s="41">
        <v>60000</v>
      </c>
    </row>
    <row r="96" spans="1:5" outlineLevel="2" x14ac:dyDescent="0.25">
      <c r="A96" t="str">
        <f t="shared" si="1"/>
        <v/>
      </c>
      <c r="B96" s="18" t="s">
        <v>572</v>
      </c>
      <c r="C96" s="18"/>
      <c r="D96" s="20" t="s">
        <v>625</v>
      </c>
      <c r="E96" s="57">
        <f>SUBTOTAL(9,E95:E95)</f>
        <v>60000</v>
      </c>
    </row>
    <row r="97" spans="1:6" outlineLevel="2" x14ac:dyDescent="0.25">
      <c r="A97" t="str">
        <f t="shared" si="1"/>
        <v>2</v>
      </c>
      <c r="B97" s="1" t="s">
        <v>255</v>
      </c>
      <c r="C97" s="1" t="s">
        <v>193</v>
      </c>
      <c r="D97" s="2" t="s">
        <v>194</v>
      </c>
      <c r="E97" s="41">
        <v>1000</v>
      </c>
    </row>
    <row r="98" spans="1:6" outlineLevel="2" x14ac:dyDescent="0.25">
      <c r="A98" t="str">
        <f t="shared" si="1"/>
        <v>2</v>
      </c>
      <c r="B98" s="1" t="s">
        <v>255</v>
      </c>
      <c r="C98" s="1" t="s">
        <v>217</v>
      </c>
      <c r="D98" s="2" t="s">
        <v>256</v>
      </c>
      <c r="E98" s="41">
        <v>505000</v>
      </c>
    </row>
    <row r="99" spans="1:6" outlineLevel="2" x14ac:dyDescent="0.25">
      <c r="A99" t="str">
        <f t="shared" si="1"/>
        <v>6</v>
      </c>
      <c r="B99" s="1" t="s">
        <v>255</v>
      </c>
      <c r="C99" s="1" t="s">
        <v>257</v>
      </c>
      <c r="D99" s="2" t="s">
        <v>258</v>
      </c>
      <c r="E99" s="41">
        <v>202483.43</v>
      </c>
    </row>
    <row r="100" spans="1:6" outlineLevel="2" x14ac:dyDescent="0.25">
      <c r="A100" t="str">
        <f t="shared" si="1"/>
        <v/>
      </c>
      <c r="B100" s="18" t="s">
        <v>544</v>
      </c>
      <c r="C100" s="18"/>
      <c r="D100" s="20" t="s">
        <v>626</v>
      </c>
      <c r="E100" s="57">
        <f>SUM(E97:E99)</f>
        <v>708483.42999999993</v>
      </c>
    </row>
    <row r="101" spans="1:6" outlineLevel="2" x14ac:dyDescent="0.25">
      <c r="A101" t="str">
        <f t="shared" si="1"/>
        <v>2</v>
      </c>
      <c r="B101" s="1" t="s">
        <v>259</v>
      </c>
      <c r="C101" s="1" t="s">
        <v>260</v>
      </c>
      <c r="D101" s="2" t="s">
        <v>261</v>
      </c>
      <c r="E101" s="41">
        <v>20000</v>
      </c>
    </row>
    <row r="102" spans="1:6" outlineLevel="1" x14ac:dyDescent="0.25">
      <c r="A102" t="str">
        <f t="shared" si="1"/>
        <v>2</v>
      </c>
      <c r="B102" s="1" t="s">
        <v>259</v>
      </c>
      <c r="C102" s="1" t="s">
        <v>262</v>
      </c>
      <c r="D102" s="2" t="s">
        <v>263</v>
      </c>
      <c r="E102" s="41">
        <v>500</v>
      </c>
      <c r="F102" t="s">
        <v>760</v>
      </c>
    </row>
    <row r="103" spans="1:6" outlineLevel="2" x14ac:dyDescent="0.25">
      <c r="A103" t="str">
        <f t="shared" si="1"/>
        <v/>
      </c>
      <c r="B103" s="18" t="s">
        <v>545</v>
      </c>
      <c r="C103" s="18"/>
      <c r="D103" s="20" t="s">
        <v>627</v>
      </c>
      <c r="E103" s="57">
        <f>SUBTOTAL(9,E101:E102)</f>
        <v>20500</v>
      </c>
    </row>
    <row r="104" spans="1:6" outlineLevel="2" x14ac:dyDescent="0.25">
      <c r="A104" t="str">
        <f t="shared" si="1"/>
        <v>2</v>
      </c>
      <c r="B104" s="1" t="s">
        <v>425</v>
      </c>
      <c r="C104" s="1" t="s">
        <v>217</v>
      </c>
      <c r="D104" s="2" t="s">
        <v>671</v>
      </c>
      <c r="E104" s="41">
        <v>437058.77</v>
      </c>
    </row>
    <row r="105" spans="1:6" outlineLevel="2" x14ac:dyDescent="0.25">
      <c r="A105" t="str">
        <f t="shared" si="1"/>
        <v>4</v>
      </c>
      <c r="B105" s="1" t="s">
        <v>425</v>
      </c>
      <c r="C105" s="1" t="s">
        <v>426</v>
      </c>
      <c r="D105" s="2" t="s">
        <v>427</v>
      </c>
      <c r="E105" s="41">
        <v>1050</v>
      </c>
    </row>
    <row r="106" spans="1:6" outlineLevel="2" x14ac:dyDescent="0.25">
      <c r="A106" t="str">
        <f t="shared" si="1"/>
        <v>4</v>
      </c>
      <c r="B106" s="13">
        <v>1621</v>
      </c>
      <c r="C106" s="13">
        <v>46702</v>
      </c>
      <c r="D106" s="2" t="s">
        <v>672</v>
      </c>
      <c r="E106" s="41">
        <v>38785.54</v>
      </c>
    </row>
    <row r="107" spans="1:6" outlineLevel="2" x14ac:dyDescent="0.25">
      <c r="A107" t="str">
        <f t="shared" si="1"/>
        <v/>
      </c>
      <c r="B107" s="18" t="s">
        <v>573</v>
      </c>
      <c r="C107" s="18"/>
      <c r="D107" s="20" t="s">
        <v>628</v>
      </c>
      <c r="E107" s="57">
        <f>SUM(E104:E106)</f>
        <v>476894.31</v>
      </c>
    </row>
    <row r="108" spans="1:6" outlineLevel="2" x14ac:dyDescent="0.25">
      <c r="A108" t="str">
        <f t="shared" si="1"/>
        <v>2</v>
      </c>
      <c r="B108" s="1" t="s">
        <v>428</v>
      </c>
      <c r="C108" s="1" t="s">
        <v>211</v>
      </c>
      <c r="D108" s="2" t="s">
        <v>212</v>
      </c>
      <c r="E108" s="41">
        <v>100</v>
      </c>
    </row>
    <row r="109" spans="1:6" outlineLevel="2" x14ac:dyDescent="0.25">
      <c r="A109" t="str">
        <f t="shared" si="1"/>
        <v>2</v>
      </c>
      <c r="B109" s="1" t="s">
        <v>428</v>
      </c>
      <c r="C109" s="1" t="s">
        <v>217</v>
      </c>
      <c r="D109" s="2" t="s">
        <v>629</v>
      </c>
      <c r="E109" s="41">
        <v>169818.95</v>
      </c>
    </row>
    <row r="110" spans="1:6" outlineLevel="1" x14ac:dyDescent="0.25">
      <c r="A110" t="str">
        <f t="shared" si="1"/>
        <v>2</v>
      </c>
      <c r="B110" s="13">
        <v>1622</v>
      </c>
      <c r="C110" s="13">
        <v>22716</v>
      </c>
      <c r="D110" s="2" t="s">
        <v>673</v>
      </c>
      <c r="E110" s="41">
        <v>65579.09</v>
      </c>
    </row>
    <row r="111" spans="1:6" outlineLevel="2" x14ac:dyDescent="0.25">
      <c r="A111" t="str">
        <f t="shared" si="1"/>
        <v/>
      </c>
      <c r="B111" s="18" t="s">
        <v>574</v>
      </c>
      <c r="C111" s="18"/>
      <c r="D111" s="20" t="s">
        <v>694</v>
      </c>
      <c r="E111" s="57">
        <f>SUBTOTAL(9,E108:E110)</f>
        <v>235498.04</v>
      </c>
    </row>
    <row r="112" spans="1:6" outlineLevel="1" x14ac:dyDescent="0.25">
      <c r="A112" t="str">
        <f t="shared" si="1"/>
        <v>2</v>
      </c>
      <c r="B112" s="1" t="s">
        <v>264</v>
      </c>
      <c r="C112" s="1" t="s">
        <v>217</v>
      </c>
      <c r="D112" s="2" t="s">
        <v>674</v>
      </c>
      <c r="E112" s="41">
        <v>286452.52</v>
      </c>
    </row>
    <row r="113" spans="1:6" outlineLevel="2" x14ac:dyDescent="0.25">
      <c r="A113" t="str">
        <f t="shared" si="1"/>
        <v/>
      </c>
      <c r="B113" s="18" t="s">
        <v>546</v>
      </c>
      <c r="C113" s="18"/>
      <c r="D113" s="20" t="s">
        <v>630</v>
      </c>
      <c r="E113" s="57">
        <f>SUBTOTAL(9,E112:E112)</f>
        <v>286452.52</v>
      </c>
    </row>
    <row r="114" spans="1:6" outlineLevel="2" x14ac:dyDescent="0.25">
      <c r="A114" t="str">
        <f t="shared" si="1"/>
        <v>2</v>
      </c>
      <c r="B114" s="1" t="s">
        <v>265</v>
      </c>
      <c r="C114" s="1" t="s">
        <v>193</v>
      </c>
      <c r="D114" s="2" t="s">
        <v>266</v>
      </c>
      <c r="E114" s="41">
        <v>5000</v>
      </c>
    </row>
    <row r="115" spans="1:6" outlineLevel="2" x14ac:dyDescent="0.25">
      <c r="A115" t="str">
        <f t="shared" si="1"/>
        <v>2</v>
      </c>
      <c r="B115" s="1" t="s">
        <v>265</v>
      </c>
      <c r="C115" s="1" t="s">
        <v>201</v>
      </c>
      <c r="D115" s="2" t="s">
        <v>244</v>
      </c>
      <c r="E115" s="41">
        <v>75000</v>
      </c>
      <c r="F115" t="s">
        <v>794</v>
      </c>
    </row>
    <row r="116" spans="1:6" outlineLevel="2" x14ac:dyDescent="0.25">
      <c r="A116" t="str">
        <f t="shared" si="1"/>
        <v>2</v>
      </c>
      <c r="B116" s="1" t="s">
        <v>265</v>
      </c>
      <c r="C116" s="1" t="s">
        <v>217</v>
      </c>
      <c r="D116" s="2" t="s">
        <v>675</v>
      </c>
      <c r="E116" s="41">
        <v>37500</v>
      </c>
      <c r="F116" t="s">
        <v>832</v>
      </c>
    </row>
    <row r="117" spans="1:6" outlineLevel="2" x14ac:dyDescent="0.25">
      <c r="A117" t="str">
        <f t="shared" si="1"/>
        <v>4</v>
      </c>
      <c r="B117" s="1" t="s">
        <v>265</v>
      </c>
      <c r="C117" s="1" t="s">
        <v>267</v>
      </c>
      <c r="D117" s="2" t="s">
        <v>268</v>
      </c>
      <c r="E117" s="41">
        <v>5200</v>
      </c>
    </row>
    <row r="118" spans="1:6" outlineLevel="2" x14ac:dyDescent="0.25">
      <c r="A118" s="16">
        <v>6</v>
      </c>
      <c r="B118" s="13">
        <v>165</v>
      </c>
      <c r="C118" s="13">
        <v>63304</v>
      </c>
      <c r="D118" s="2" t="s">
        <v>908</v>
      </c>
      <c r="E118" s="41">
        <v>3000</v>
      </c>
    </row>
    <row r="119" spans="1:6" outlineLevel="2" x14ac:dyDescent="0.25">
      <c r="A119" s="16">
        <v>6</v>
      </c>
      <c r="B119" s="13">
        <v>165</v>
      </c>
      <c r="C119" s="13">
        <v>63308</v>
      </c>
      <c r="D119" s="2" t="s">
        <v>899</v>
      </c>
      <c r="E119" s="41">
        <v>6500</v>
      </c>
    </row>
    <row r="120" spans="1:6" outlineLevel="2" x14ac:dyDescent="0.25">
      <c r="A120" t="str">
        <f t="shared" si="1"/>
        <v/>
      </c>
      <c r="B120" s="18" t="s">
        <v>547</v>
      </c>
      <c r="C120" s="18"/>
      <c r="D120" s="20" t="s">
        <v>631</v>
      </c>
      <c r="E120" s="57">
        <f>SUBTOTAL(9,E114:E119)</f>
        <v>132200</v>
      </c>
    </row>
    <row r="121" spans="1:6" outlineLevel="2" x14ac:dyDescent="0.25">
      <c r="A121" t="str">
        <f t="shared" si="1"/>
        <v>1</v>
      </c>
      <c r="B121" s="1" t="s">
        <v>269</v>
      </c>
      <c r="C121" s="1" t="s">
        <v>13</v>
      </c>
      <c r="D121" s="2" t="s">
        <v>270</v>
      </c>
      <c r="E121" s="41">
        <v>52815</v>
      </c>
    </row>
    <row r="122" spans="1:6" outlineLevel="2" x14ac:dyDescent="0.25">
      <c r="A122" t="str">
        <f t="shared" si="1"/>
        <v>1</v>
      </c>
      <c r="B122" s="1" t="s">
        <v>269</v>
      </c>
      <c r="C122" s="1" t="s">
        <v>271</v>
      </c>
      <c r="D122" s="2" t="s">
        <v>272</v>
      </c>
      <c r="E122" s="41">
        <v>1000</v>
      </c>
    </row>
    <row r="123" spans="1:6" outlineLevel="2" x14ac:dyDescent="0.25">
      <c r="A123" t="str">
        <f t="shared" si="1"/>
        <v>1</v>
      </c>
      <c r="B123" s="1" t="s">
        <v>269</v>
      </c>
      <c r="C123" s="1" t="s">
        <v>181</v>
      </c>
      <c r="D123" s="2" t="s">
        <v>241</v>
      </c>
      <c r="E123" s="41">
        <v>101873.07</v>
      </c>
    </row>
    <row r="124" spans="1:6" outlineLevel="2" x14ac:dyDescent="0.25">
      <c r="A124" t="str">
        <f t="shared" si="1"/>
        <v>1</v>
      </c>
      <c r="B124" s="1" t="s">
        <v>269</v>
      </c>
      <c r="C124" s="1" t="s">
        <v>187</v>
      </c>
      <c r="D124" s="2" t="s">
        <v>188</v>
      </c>
      <c r="E124" s="41">
        <v>57735.72</v>
      </c>
    </row>
    <row r="125" spans="1:6" outlineLevel="2" x14ac:dyDescent="0.25">
      <c r="A125" t="str">
        <f t="shared" si="1"/>
        <v>2</v>
      </c>
      <c r="B125" s="1" t="s">
        <v>269</v>
      </c>
      <c r="C125" s="1" t="s">
        <v>193</v>
      </c>
      <c r="D125" s="2" t="s">
        <v>194</v>
      </c>
      <c r="E125" s="41">
        <v>22000</v>
      </c>
    </row>
    <row r="126" spans="1:6" outlineLevel="2" x14ac:dyDescent="0.25">
      <c r="A126" t="str">
        <f t="shared" si="1"/>
        <v>2</v>
      </c>
      <c r="B126" s="1" t="s">
        <v>269</v>
      </c>
      <c r="C126" s="1" t="s">
        <v>203</v>
      </c>
      <c r="D126" s="2" t="s">
        <v>273</v>
      </c>
      <c r="E126" s="41">
        <v>4000</v>
      </c>
    </row>
    <row r="127" spans="1:6" outlineLevel="2" x14ac:dyDescent="0.25">
      <c r="A127" t="str">
        <f t="shared" si="1"/>
        <v>2</v>
      </c>
      <c r="B127" s="1" t="s">
        <v>269</v>
      </c>
      <c r="C127" s="1" t="s">
        <v>207</v>
      </c>
      <c r="D127" s="2" t="s">
        <v>274</v>
      </c>
      <c r="E127" s="41">
        <v>3000</v>
      </c>
    </row>
    <row r="128" spans="1:6" outlineLevel="2" x14ac:dyDescent="0.25">
      <c r="A128" t="str">
        <f t="shared" ref="A128:A195" si="2">MID(C128,1,1)</f>
        <v>6</v>
      </c>
      <c r="B128" s="13">
        <v>171</v>
      </c>
      <c r="C128" s="13">
        <v>62323</v>
      </c>
      <c r="D128" s="2" t="s">
        <v>773</v>
      </c>
      <c r="E128" s="41">
        <v>3000</v>
      </c>
    </row>
    <row r="129" spans="1:6" outlineLevel="2" x14ac:dyDescent="0.25">
      <c r="A129" s="16">
        <v>6</v>
      </c>
      <c r="B129" s="13" t="s">
        <v>269</v>
      </c>
      <c r="C129" s="13" t="s">
        <v>275</v>
      </c>
      <c r="D129" s="2" t="s">
        <v>276</v>
      </c>
      <c r="E129" s="41">
        <v>6000</v>
      </c>
    </row>
    <row r="130" spans="1:6" outlineLevel="2" x14ac:dyDescent="0.25">
      <c r="A130" s="16">
        <v>6</v>
      </c>
      <c r="B130" s="1" t="s">
        <v>269</v>
      </c>
      <c r="C130" s="13">
        <v>62528</v>
      </c>
      <c r="D130" s="2" t="s">
        <v>915</v>
      </c>
      <c r="E130" s="41">
        <v>3000</v>
      </c>
    </row>
    <row r="131" spans="1:6" outlineLevel="2" x14ac:dyDescent="0.25">
      <c r="A131" t="str">
        <f t="shared" si="2"/>
        <v/>
      </c>
      <c r="B131" s="18" t="s">
        <v>548</v>
      </c>
      <c r="C131" s="18"/>
      <c r="D131" s="20" t="s">
        <v>632</v>
      </c>
      <c r="E131" s="57">
        <f>SUM(E121:E130)</f>
        <v>254423.79</v>
      </c>
    </row>
    <row r="132" spans="1:6" outlineLevel="2" x14ac:dyDescent="0.25">
      <c r="A132" t="str">
        <f t="shared" si="2"/>
        <v>2</v>
      </c>
      <c r="B132" s="1" t="s">
        <v>429</v>
      </c>
      <c r="C132" s="1" t="s">
        <v>227</v>
      </c>
      <c r="D132" s="2" t="s">
        <v>228</v>
      </c>
      <c r="E132" s="41">
        <v>5000</v>
      </c>
      <c r="F132" t="s">
        <v>894</v>
      </c>
    </row>
    <row r="133" spans="1:6" outlineLevel="2" x14ac:dyDescent="0.25">
      <c r="A133" t="str">
        <f t="shared" si="2"/>
        <v>2</v>
      </c>
      <c r="B133" s="1" t="s">
        <v>429</v>
      </c>
      <c r="C133" s="1" t="s">
        <v>217</v>
      </c>
      <c r="D133" s="2" t="s">
        <v>676</v>
      </c>
      <c r="E133" s="41">
        <v>10000</v>
      </c>
    </row>
    <row r="134" spans="1:6" outlineLevel="2" x14ac:dyDescent="0.25">
      <c r="A134" s="16">
        <v>4</v>
      </c>
      <c r="B134" s="13">
        <v>1722</v>
      </c>
      <c r="C134" s="13">
        <v>46606</v>
      </c>
      <c r="D134" s="2" t="s">
        <v>870</v>
      </c>
      <c r="E134" s="41">
        <v>341.4</v>
      </c>
    </row>
    <row r="135" spans="1:6" outlineLevel="2" x14ac:dyDescent="0.25">
      <c r="A135" s="16">
        <v>4</v>
      </c>
      <c r="B135" s="13">
        <v>1722</v>
      </c>
      <c r="C135" s="13">
        <v>46607</v>
      </c>
      <c r="D135" s="2" t="s">
        <v>910</v>
      </c>
      <c r="E135" s="41">
        <v>500</v>
      </c>
      <c r="F135" t="s">
        <v>911</v>
      </c>
    </row>
    <row r="136" spans="1:6" outlineLevel="2" x14ac:dyDescent="0.25">
      <c r="A136" s="16">
        <v>4</v>
      </c>
      <c r="B136" s="13">
        <v>1722</v>
      </c>
      <c r="C136" s="13">
        <v>489</v>
      </c>
      <c r="D136" s="2" t="s">
        <v>914</v>
      </c>
      <c r="E136" s="41">
        <v>2000</v>
      </c>
    </row>
    <row r="137" spans="1:6" outlineLevel="1" x14ac:dyDescent="0.25">
      <c r="A137" t="str">
        <f t="shared" si="2"/>
        <v>7</v>
      </c>
      <c r="B137" s="1" t="s">
        <v>429</v>
      </c>
      <c r="C137" s="1" t="s">
        <v>430</v>
      </c>
      <c r="D137" s="2" t="s">
        <v>431</v>
      </c>
      <c r="E137" s="41">
        <v>6000</v>
      </c>
    </row>
    <row r="138" spans="1:6" outlineLevel="2" x14ac:dyDescent="0.25">
      <c r="A138" t="str">
        <f t="shared" si="2"/>
        <v/>
      </c>
      <c r="B138" s="18" t="s">
        <v>575</v>
      </c>
      <c r="C138" s="18"/>
      <c r="D138" s="20" t="s">
        <v>633</v>
      </c>
      <c r="E138" s="57">
        <f>SUBTOTAL(9,E132:E137)</f>
        <v>23841.4</v>
      </c>
    </row>
    <row r="139" spans="1:6" outlineLevel="2" x14ac:dyDescent="0.25">
      <c r="A139" t="str">
        <f t="shared" si="2"/>
        <v>1</v>
      </c>
      <c r="B139" s="1" t="s">
        <v>432</v>
      </c>
      <c r="C139" s="13">
        <v>12003</v>
      </c>
      <c r="D139" s="2" t="s">
        <v>696</v>
      </c>
      <c r="E139" s="41">
        <v>12442.91</v>
      </c>
    </row>
    <row r="140" spans="1:6" outlineLevel="2" x14ac:dyDescent="0.25">
      <c r="A140" t="str">
        <f t="shared" si="2"/>
        <v>1</v>
      </c>
      <c r="B140" s="1" t="s">
        <v>432</v>
      </c>
      <c r="C140" s="1" t="s">
        <v>177</v>
      </c>
      <c r="D140" s="2" t="s">
        <v>433</v>
      </c>
      <c r="E140" s="41">
        <v>6991.21</v>
      </c>
    </row>
    <row r="141" spans="1:6" outlineLevel="2" x14ac:dyDescent="0.25">
      <c r="A141" t="str">
        <f t="shared" si="2"/>
        <v>1</v>
      </c>
      <c r="B141" s="1" t="s">
        <v>432</v>
      </c>
      <c r="C141" s="1" t="s">
        <v>179</v>
      </c>
      <c r="D141" s="2" t="s">
        <v>434</v>
      </c>
      <c r="E141" s="41">
        <v>7718.89</v>
      </c>
    </row>
    <row r="142" spans="1:6" outlineLevel="2" x14ac:dyDescent="0.25">
      <c r="A142" t="str">
        <f t="shared" si="2"/>
        <v>1</v>
      </c>
      <c r="B142" s="1" t="s">
        <v>432</v>
      </c>
      <c r="C142" s="1" t="s">
        <v>13</v>
      </c>
      <c r="D142" s="2" t="s">
        <v>270</v>
      </c>
      <c r="E142" s="41">
        <v>207374.33</v>
      </c>
    </row>
    <row r="143" spans="1:6" outlineLevel="2" x14ac:dyDescent="0.25">
      <c r="A143" t="str">
        <f t="shared" si="2"/>
        <v>1</v>
      </c>
      <c r="B143" s="1" t="s">
        <v>432</v>
      </c>
      <c r="C143" s="1" t="s">
        <v>181</v>
      </c>
      <c r="D143" s="2" t="s">
        <v>241</v>
      </c>
      <c r="E143" s="41">
        <v>81631.850000000006</v>
      </c>
      <c r="F143" t="s">
        <v>913</v>
      </c>
    </row>
    <row r="144" spans="1:6" outlineLevel="2" x14ac:dyDescent="0.25">
      <c r="A144" t="str">
        <f t="shared" si="2"/>
        <v>1</v>
      </c>
      <c r="B144" s="1" t="s">
        <v>432</v>
      </c>
      <c r="C144" s="1" t="s">
        <v>187</v>
      </c>
      <c r="D144" s="2" t="s">
        <v>188</v>
      </c>
      <c r="E144" s="41">
        <v>101683.13</v>
      </c>
    </row>
    <row r="145" spans="1:6" outlineLevel="2" x14ac:dyDescent="0.25">
      <c r="A145" s="16">
        <v>2</v>
      </c>
      <c r="B145" s="13">
        <v>2311</v>
      </c>
      <c r="C145" s="13">
        <v>21200</v>
      </c>
      <c r="D145" s="37" t="s">
        <v>762</v>
      </c>
      <c r="E145" s="41">
        <v>3000</v>
      </c>
      <c r="F145" t="s">
        <v>823</v>
      </c>
    </row>
    <row r="146" spans="1:6" outlineLevel="2" x14ac:dyDescent="0.25">
      <c r="A146" t="str">
        <f t="shared" si="2"/>
        <v>2</v>
      </c>
      <c r="B146" s="1" t="s">
        <v>432</v>
      </c>
      <c r="C146" s="1" t="s">
        <v>193</v>
      </c>
      <c r="D146" s="2" t="s">
        <v>194</v>
      </c>
      <c r="E146" s="41">
        <v>2500</v>
      </c>
    </row>
    <row r="147" spans="1:6" outlineLevel="2" x14ac:dyDescent="0.25">
      <c r="A147" t="str">
        <f t="shared" si="2"/>
        <v>2</v>
      </c>
      <c r="B147" s="1" t="s">
        <v>432</v>
      </c>
      <c r="C147" s="1" t="s">
        <v>201</v>
      </c>
      <c r="D147" s="2" t="s">
        <v>435</v>
      </c>
      <c r="E147" s="41">
        <v>13000</v>
      </c>
      <c r="F147" t="s">
        <v>759</v>
      </c>
    </row>
    <row r="148" spans="1:6" outlineLevel="2" x14ac:dyDescent="0.25">
      <c r="A148" t="str">
        <f t="shared" si="2"/>
        <v>2</v>
      </c>
      <c r="B148" s="1" t="s">
        <v>432</v>
      </c>
      <c r="C148" s="1" t="s">
        <v>205</v>
      </c>
      <c r="D148" s="2" t="s">
        <v>206</v>
      </c>
      <c r="E148" s="41">
        <v>1000</v>
      </c>
    </row>
    <row r="149" spans="1:6" outlineLevel="2" x14ac:dyDescent="0.25">
      <c r="A149" t="str">
        <f t="shared" si="2"/>
        <v>2</v>
      </c>
      <c r="B149" s="1" t="s">
        <v>432</v>
      </c>
      <c r="C149" s="1" t="s">
        <v>207</v>
      </c>
      <c r="D149" s="2" t="s">
        <v>274</v>
      </c>
      <c r="E149" s="41">
        <v>500</v>
      </c>
    </row>
    <row r="150" spans="1:6" outlineLevel="2" x14ac:dyDescent="0.25">
      <c r="A150" t="str">
        <f t="shared" si="2"/>
        <v>2</v>
      </c>
      <c r="B150" s="1" t="s">
        <v>432</v>
      </c>
      <c r="C150" s="1" t="s">
        <v>211</v>
      </c>
      <c r="D150" s="2" t="s">
        <v>212</v>
      </c>
      <c r="E150" s="41">
        <v>525</v>
      </c>
    </row>
    <row r="151" spans="1:6" outlineLevel="2" x14ac:dyDescent="0.25">
      <c r="A151" t="str">
        <f t="shared" si="2"/>
        <v>2</v>
      </c>
      <c r="B151" s="1" t="s">
        <v>432</v>
      </c>
      <c r="C151" s="1" t="s">
        <v>287</v>
      </c>
      <c r="D151" s="2" t="s">
        <v>436</v>
      </c>
      <c r="E151" s="41">
        <v>6000</v>
      </c>
    </row>
    <row r="152" spans="1:6" outlineLevel="2" x14ac:dyDescent="0.25">
      <c r="A152" t="str">
        <f t="shared" si="2"/>
        <v>2</v>
      </c>
      <c r="B152" s="1" t="s">
        <v>432</v>
      </c>
      <c r="C152" s="1" t="s">
        <v>437</v>
      </c>
      <c r="D152" s="2" t="s">
        <v>438</v>
      </c>
      <c r="E152" s="41">
        <v>5000</v>
      </c>
    </row>
    <row r="153" spans="1:6" outlineLevel="2" x14ac:dyDescent="0.25">
      <c r="A153" t="str">
        <f t="shared" si="2"/>
        <v>2</v>
      </c>
      <c r="B153" s="1" t="s">
        <v>432</v>
      </c>
      <c r="C153" s="1" t="s">
        <v>439</v>
      </c>
      <c r="D153" s="2" t="s">
        <v>440</v>
      </c>
      <c r="E153" s="41">
        <v>21000</v>
      </c>
    </row>
    <row r="154" spans="1:6" outlineLevel="2" x14ac:dyDescent="0.25">
      <c r="A154" t="str">
        <f t="shared" si="2"/>
        <v>2</v>
      </c>
      <c r="B154" s="1" t="s">
        <v>432</v>
      </c>
      <c r="C154" s="1" t="s">
        <v>227</v>
      </c>
      <c r="D154" s="2" t="s">
        <v>228</v>
      </c>
      <c r="E154" s="41">
        <v>3000</v>
      </c>
    </row>
    <row r="155" spans="1:6" outlineLevel="2" x14ac:dyDescent="0.25">
      <c r="A155" t="str">
        <f t="shared" si="2"/>
        <v>2</v>
      </c>
      <c r="B155" s="1" t="s">
        <v>432</v>
      </c>
      <c r="C155" s="1" t="s">
        <v>217</v>
      </c>
      <c r="D155" s="2" t="s">
        <v>28</v>
      </c>
      <c r="E155" s="41">
        <v>27500</v>
      </c>
    </row>
    <row r="156" spans="1:6" outlineLevel="2" x14ac:dyDescent="0.25">
      <c r="A156" t="str">
        <f t="shared" si="2"/>
        <v>2</v>
      </c>
      <c r="B156" s="1" t="s">
        <v>432</v>
      </c>
      <c r="C156" s="1" t="s">
        <v>441</v>
      </c>
      <c r="D156" s="2" t="s">
        <v>442</v>
      </c>
      <c r="E156" s="41">
        <v>23000</v>
      </c>
      <c r="F156" t="s">
        <v>795</v>
      </c>
    </row>
    <row r="157" spans="1:6" outlineLevel="2" x14ac:dyDescent="0.25">
      <c r="A157" t="str">
        <f t="shared" si="2"/>
        <v>4</v>
      </c>
      <c r="B157" s="1" t="s">
        <v>432</v>
      </c>
      <c r="C157" s="1" t="s">
        <v>443</v>
      </c>
      <c r="D157" s="2" t="s">
        <v>854</v>
      </c>
      <c r="E157" s="41">
        <v>4340</v>
      </c>
    </row>
    <row r="158" spans="1:6" outlineLevel="2" x14ac:dyDescent="0.25">
      <c r="A158" t="str">
        <f t="shared" si="2"/>
        <v>4</v>
      </c>
      <c r="B158" s="1" t="s">
        <v>432</v>
      </c>
      <c r="C158" s="1" t="s">
        <v>444</v>
      </c>
      <c r="D158" s="2" t="s">
        <v>445</v>
      </c>
      <c r="E158" s="41">
        <v>55000</v>
      </c>
    </row>
    <row r="159" spans="1:6" outlineLevel="2" x14ac:dyDescent="0.25">
      <c r="A159" t="str">
        <f t="shared" si="2"/>
        <v>4</v>
      </c>
      <c r="B159" s="1" t="s">
        <v>432</v>
      </c>
      <c r="C159" s="1" t="s">
        <v>446</v>
      </c>
      <c r="D159" s="2" t="s">
        <v>447</v>
      </c>
      <c r="E159" s="41">
        <v>2000</v>
      </c>
    </row>
    <row r="160" spans="1:6" outlineLevel="2" x14ac:dyDescent="0.25">
      <c r="A160" t="str">
        <f t="shared" si="2"/>
        <v>4</v>
      </c>
      <c r="B160" s="1" t="s">
        <v>432</v>
      </c>
      <c r="C160" s="1" t="s">
        <v>302</v>
      </c>
      <c r="D160" s="2" t="s">
        <v>448</v>
      </c>
      <c r="E160" s="41">
        <v>1500</v>
      </c>
    </row>
    <row r="161" spans="1:6" outlineLevel="2" x14ac:dyDescent="0.25">
      <c r="A161" t="str">
        <f t="shared" si="2"/>
        <v>4</v>
      </c>
      <c r="B161" s="13">
        <v>2311</v>
      </c>
      <c r="C161" s="13">
        <v>48942</v>
      </c>
      <c r="D161" s="2" t="s">
        <v>840</v>
      </c>
      <c r="E161" s="41">
        <v>300</v>
      </c>
    </row>
    <row r="162" spans="1:6" outlineLevel="2" x14ac:dyDescent="0.25">
      <c r="A162" t="str">
        <f t="shared" si="2"/>
        <v>4</v>
      </c>
      <c r="B162" s="1" t="s">
        <v>432</v>
      </c>
      <c r="C162" s="1" t="s">
        <v>449</v>
      </c>
      <c r="D162" s="2" t="s">
        <v>450</v>
      </c>
      <c r="E162" s="41">
        <v>3000</v>
      </c>
    </row>
    <row r="163" spans="1:6" outlineLevel="1" x14ac:dyDescent="0.25">
      <c r="A163" t="str">
        <f t="shared" si="2"/>
        <v>6</v>
      </c>
      <c r="B163" s="1" t="s">
        <v>432</v>
      </c>
      <c r="C163" s="1" t="s">
        <v>451</v>
      </c>
      <c r="D163" s="2" t="s">
        <v>452</v>
      </c>
      <c r="E163" s="41">
        <v>6000</v>
      </c>
    </row>
    <row r="164" spans="1:6" outlineLevel="2" x14ac:dyDescent="0.25">
      <c r="A164" t="str">
        <f t="shared" si="2"/>
        <v/>
      </c>
      <c r="B164" s="18" t="s">
        <v>576</v>
      </c>
      <c r="C164" s="18"/>
      <c r="D164" s="20" t="s">
        <v>693</v>
      </c>
      <c r="E164" s="57">
        <f>SUBTOTAL(9,E139:E163)</f>
        <v>596007.32000000007</v>
      </c>
    </row>
    <row r="165" spans="1:6" outlineLevel="2" x14ac:dyDescent="0.25">
      <c r="A165" t="str">
        <f t="shared" si="2"/>
        <v>2</v>
      </c>
      <c r="B165" s="1" t="s">
        <v>453</v>
      </c>
      <c r="C165" s="1" t="s">
        <v>227</v>
      </c>
      <c r="D165" s="2" t="s">
        <v>228</v>
      </c>
      <c r="E165" s="41">
        <v>19000</v>
      </c>
    </row>
    <row r="166" spans="1:6" outlineLevel="1" x14ac:dyDescent="0.25">
      <c r="A166" t="str">
        <f t="shared" si="2"/>
        <v>4</v>
      </c>
      <c r="B166" s="1" t="s">
        <v>453</v>
      </c>
      <c r="C166" s="1" t="s">
        <v>454</v>
      </c>
      <c r="D166" s="2" t="s">
        <v>455</v>
      </c>
      <c r="E166" s="41">
        <v>800</v>
      </c>
    </row>
    <row r="167" spans="1:6" outlineLevel="2" x14ac:dyDescent="0.25">
      <c r="A167" t="str">
        <f t="shared" si="2"/>
        <v/>
      </c>
      <c r="B167" s="18" t="s">
        <v>577</v>
      </c>
      <c r="C167" s="18"/>
      <c r="D167" s="20" t="s">
        <v>634</v>
      </c>
      <c r="E167" s="57">
        <f>SUBTOTAL(9,E165:E166)</f>
        <v>19800</v>
      </c>
    </row>
    <row r="168" spans="1:6" outlineLevel="2" x14ac:dyDescent="0.25">
      <c r="A168" t="str">
        <f t="shared" si="2"/>
        <v>1</v>
      </c>
      <c r="B168" s="1" t="s">
        <v>456</v>
      </c>
      <c r="C168" s="1" t="s">
        <v>13</v>
      </c>
      <c r="D168" s="2" t="s">
        <v>270</v>
      </c>
      <c r="E168" s="41">
        <v>176895.94</v>
      </c>
    </row>
    <row r="169" spans="1:6" outlineLevel="2" x14ac:dyDescent="0.25">
      <c r="A169" t="str">
        <f t="shared" si="2"/>
        <v>1</v>
      </c>
      <c r="B169" s="1" t="s">
        <v>456</v>
      </c>
      <c r="C169" s="1" t="s">
        <v>271</v>
      </c>
      <c r="D169" s="2" t="s">
        <v>272</v>
      </c>
      <c r="E169" s="41">
        <v>2000</v>
      </c>
    </row>
    <row r="170" spans="1:6" outlineLevel="2" x14ac:dyDescent="0.25">
      <c r="A170" t="str">
        <f t="shared" si="2"/>
        <v>1</v>
      </c>
      <c r="B170" s="1" t="s">
        <v>456</v>
      </c>
      <c r="C170" s="1" t="s">
        <v>181</v>
      </c>
      <c r="D170" s="2" t="s">
        <v>241</v>
      </c>
      <c r="E170" s="41">
        <v>828928.81</v>
      </c>
    </row>
    <row r="171" spans="1:6" outlineLevel="2" x14ac:dyDescent="0.25">
      <c r="A171" s="16">
        <v>1</v>
      </c>
      <c r="B171" s="13">
        <v>2313</v>
      </c>
      <c r="C171" s="13">
        <v>15000</v>
      </c>
      <c r="D171" s="2" t="s">
        <v>184</v>
      </c>
      <c r="E171" s="41">
        <v>7500</v>
      </c>
    </row>
    <row r="172" spans="1:6" outlineLevel="2" x14ac:dyDescent="0.25">
      <c r="A172" t="str">
        <f t="shared" si="2"/>
        <v>1</v>
      </c>
      <c r="B172" s="1" t="s">
        <v>456</v>
      </c>
      <c r="C172" s="1" t="s">
        <v>187</v>
      </c>
      <c r="D172" s="2" t="s">
        <v>188</v>
      </c>
      <c r="E172" s="41">
        <v>321964.53999999998</v>
      </c>
    </row>
    <row r="173" spans="1:6" outlineLevel="2" x14ac:dyDescent="0.25">
      <c r="A173" t="str">
        <f t="shared" si="2"/>
        <v>2</v>
      </c>
      <c r="B173" s="13">
        <v>2313</v>
      </c>
      <c r="C173" s="13">
        <v>20300</v>
      </c>
      <c r="D173" s="2" t="s">
        <v>692</v>
      </c>
      <c r="E173" s="41">
        <v>3000</v>
      </c>
      <c r="F173" t="s">
        <v>766</v>
      </c>
    </row>
    <row r="174" spans="1:6" outlineLevel="2" x14ac:dyDescent="0.25">
      <c r="A174" t="str">
        <f t="shared" si="2"/>
        <v>2</v>
      </c>
      <c r="B174" s="1" t="s">
        <v>456</v>
      </c>
      <c r="C174" s="1" t="s">
        <v>457</v>
      </c>
      <c r="D174" s="2" t="s">
        <v>458</v>
      </c>
      <c r="E174" s="41">
        <v>1000</v>
      </c>
    </row>
    <row r="175" spans="1:6" outlineLevel="2" x14ac:dyDescent="0.25">
      <c r="A175" t="str">
        <f t="shared" si="2"/>
        <v>2</v>
      </c>
      <c r="B175" s="1" t="s">
        <v>456</v>
      </c>
      <c r="C175" s="1" t="s">
        <v>193</v>
      </c>
      <c r="D175" s="2" t="s">
        <v>194</v>
      </c>
      <c r="E175" s="41">
        <v>18000</v>
      </c>
      <c r="F175" t="s">
        <v>767</v>
      </c>
    </row>
    <row r="176" spans="1:6" outlineLevel="2" x14ac:dyDescent="0.25">
      <c r="A176" t="str">
        <f t="shared" si="2"/>
        <v>2</v>
      </c>
      <c r="B176" s="1" t="s">
        <v>456</v>
      </c>
      <c r="C176" s="1" t="s">
        <v>197</v>
      </c>
      <c r="D176" s="2" t="s">
        <v>198</v>
      </c>
      <c r="E176" s="41">
        <v>1500</v>
      </c>
    </row>
    <row r="177" spans="1:6" outlineLevel="2" x14ac:dyDescent="0.25">
      <c r="A177" t="str">
        <f t="shared" si="2"/>
        <v>2</v>
      </c>
      <c r="B177" s="1" t="s">
        <v>456</v>
      </c>
      <c r="C177" s="1" t="s">
        <v>199</v>
      </c>
      <c r="D177" s="2" t="s">
        <v>200</v>
      </c>
      <c r="E177" s="41">
        <v>500</v>
      </c>
    </row>
    <row r="178" spans="1:6" outlineLevel="2" x14ac:dyDescent="0.25">
      <c r="A178" t="str">
        <f t="shared" si="2"/>
        <v>2</v>
      </c>
      <c r="B178" s="1" t="s">
        <v>456</v>
      </c>
      <c r="C178" s="1" t="s">
        <v>201</v>
      </c>
      <c r="D178" s="2" t="s">
        <v>202</v>
      </c>
      <c r="E178" s="41">
        <v>20000</v>
      </c>
    </row>
    <row r="179" spans="1:6" outlineLevel="2" x14ac:dyDescent="0.25">
      <c r="A179" t="str">
        <f t="shared" si="2"/>
        <v>2</v>
      </c>
      <c r="B179" s="1" t="s">
        <v>456</v>
      </c>
      <c r="C179" s="1" t="s">
        <v>203</v>
      </c>
      <c r="D179" s="2" t="s">
        <v>459</v>
      </c>
      <c r="E179" s="41">
        <v>45000</v>
      </c>
    </row>
    <row r="180" spans="1:6" outlineLevel="2" x14ac:dyDescent="0.25">
      <c r="A180" t="str">
        <f t="shared" si="2"/>
        <v>2</v>
      </c>
      <c r="B180" s="1" t="s">
        <v>456</v>
      </c>
      <c r="C180" s="1" t="s">
        <v>205</v>
      </c>
      <c r="D180" s="2" t="s">
        <v>206</v>
      </c>
      <c r="E180" s="41">
        <v>1500</v>
      </c>
    </row>
    <row r="181" spans="1:6" outlineLevel="2" x14ac:dyDescent="0.25">
      <c r="A181" t="str">
        <f t="shared" si="2"/>
        <v>2</v>
      </c>
      <c r="B181" s="1" t="s">
        <v>456</v>
      </c>
      <c r="C181" s="1" t="s">
        <v>460</v>
      </c>
      <c r="D181" s="2" t="s">
        <v>461</v>
      </c>
      <c r="E181" s="41">
        <v>125000</v>
      </c>
    </row>
    <row r="182" spans="1:6" outlineLevel="2" x14ac:dyDescent="0.25">
      <c r="A182" t="str">
        <f t="shared" si="2"/>
        <v>2</v>
      </c>
      <c r="B182" s="1" t="s">
        <v>456</v>
      </c>
      <c r="C182" s="1" t="s">
        <v>462</v>
      </c>
      <c r="D182" s="2" t="s">
        <v>463</v>
      </c>
      <c r="E182" s="41">
        <v>5000</v>
      </c>
    </row>
    <row r="183" spans="1:6" outlineLevel="2" x14ac:dyDescent="0.25">
      <c r="A183" t="str">
        <f t="shared" si="2"/>
        <v>2</v>
      </c>
      <c r="B183" s="1" t="s">
        <v>456</v>
      </c>
      <c r="C183" s="1" t="s">
        <v>464</v>
      </c>
      <c r="D183" s="2" t="s">
        <v>465</v>
      </c>
      <c r="E183" s="41">
        <v>20000</v>
      </c>
    </row>
    <row r="184" spans="1:6" outlineLevel="2" x14ac:dyDescent="0.25">
      <c r="A184" t="str">
        <f t="shared" si="2"/>
        <v>2</v>
      </c>
      <c r="B184" s="1" t="s">
        <v>456</v>
      </c>
      <c r="C184" s="1" t="s">
        <v>207</v>
      </c>
      <c r="D184" s="2" t="s">
        <v>274</v>
      </c>
      <c r="E184" s="41">
        <v>5000</v>
      </c>
    </row>
    <row r="185" spans="1:6" outlineLevel="2" x14ac:dyDescent="0.25">
      <c r="A185" t="str">
        <f t="shared" si="2"/>
        <v>2</v>
      </c>
      <c r="B185" s="1" t="s">
        <v>456</v>
      </c>
      <c r="C185" s="1" t="s">
        <v>209</v>
      </c>
      <c r="D185" s="2" t="s">
        <v>210</v>
      </c>
      <c r="E185" s="41">
        <v>1750</v>
      </c>
    </row>
    <row r="186" spans="1:6" outlineLevel="2" x14ac:dyDescent="0.25">
      <c r="A186" t="str">
        <f t="shared" si="2"/>
        <v>2</v>
      </c>
      <c r="B186" s="1" t="s">
        <v>456</v>
      </c>
      <c r="C186" s="1" t="s">
        <v>211</v>
      </c>
      <c r="D186" s="2" t="s">
        <v>212</v>
      </c>
      <c r="E186" s="41">
        <v>2150</v>
      </c>
    </row>
    <row r="187" spans="1:6" outlineLevel="2" x14ac:dyDescent="0.25">
      <c r="A187" t="str">
        <f t="shared" si="2"/>
        <v>2</v>
      </c>
      <c r="B187" s="13">
        <v>2313</v>
      </c>
      <c r="C187" s="13">
        <v>22606</v>
      </c>
      <c r="D187" s="2" t="s">
        <v>280</v>
      </c>
      <c r="E187" s="41">
        <v>500</v>
      </c>
    </row>
    <row r="188" spans="1:6" outlineLevel="2" x14ac:dyDescent="0.25">
      <c r="A188" t="str">
        <f t="shared" si="2"/>
        <v>2</v>
      </c>
      <c r="B188" s="1" t="s">
        <v>456</v>
      </c>
      <c r="C188" s="1" t="s">
        <v>227</v>
      </c>
      <c r="D188" s="2" t="s">
        <v>228</v>
      </c>
      <c r="E188" s="41">
        <v>6500</v>
      </c>
    </row>
    <row r="189" spans="1:6" outlineLevel="2" x14ac:dyDescent="0.25">
      <c r="A189" t="str">
        <f t="shared" si="2"/>
        <v>2</v>
      </c>
      <c r="B189" s="1" t="s">
        <v>456</v>
      </c>
      <c r="C189" s="1" t="s">
        <v>215</v>
      </c>
      <c r="D189" s="2" t="s">
        <v>216</v>
      </c>
      <c r="E189" s="41">
        <v>33056.5</v>
      </c>
    </row>
    <row r="190" spans="1:6" outlineLevel="2" x14ac:dyDescent="0.25">
      <c r="A190" t="str">
        <f t="shared" si="2"/>
        <v>2</v>
      </c>
      <c r="B190" s="1" t="s">
        <v>456</v>
      </c>
      <c r="C190" s="1" t="s">
        <v>217</v>
      </c>
      <c r="D190" s="2" t="s">
        <v>218</v>
      </c>
      <c r="E190" s="41">
        <v>55000</v>
      </c>
      <c r="F190" t="s">
        <v>752</v>
      </c>
    </row>
    <row r="191" spans="1:6" outlineLevel="1" x14ac:dyDescent="0.25">
      <c r="A191" t="str">
        <f t="shared" si="2"/>
        <v>6</v>
      </c>
      <c r="B191" s="1" t="s">
        <v>456</v>
      </c>
      <c r="C191" s="1" t="s">
        <v>466</v>
      </c>
      <c r="D191" s="2" t="s">
        <v>467</v>
      </c>
      <c r="E191" s="41">
        <v>4463770.96</v>
      </c>
      <c r="F191" t="s">
        <v>820</v>
      </c>
    </row>
    <row r="192" spans="1:6" outlineLevel="2" x14ac:dyDescent="0.25">
      <c r="A192" t="str">
        <f t="shared" si="2"/>
        <v/>
      </c>
      <c r="B192" s="18" t="s">
        <v>578</v>
      </c>
      <c r="C192" s="18"/>
      <c r="D192" s="20" t="s">
        <v>635</v>
      </c>
      <c r="E192" s="57">
        <f>SUBTOTAL(9,E168:E191)</f>
        <v>6145516.75</v>
      </c>
    </row>
    <row r="193" spans="1:6" outlineLevel="2" x14ac:dyDescent="0.25">
      <c r="A193" t="str">
        <f t="shared" si="2"/>
        <v>2</v>
      </c>
      <c r="B193" s="1" t="s">
        <v>468</v>
      </c>
      <c r="C193" s="1" t="s">
        <v>193</v>
      </c>
      <c r="D193" s="2" t="s">
        <v>194</v>
      </c>
      <c r="E193" s="41">
        <v>1500</v>
      </c>
    </row>
    <row r="194" spans="1:6" outlineLevel="2" x14ac:dyDescent="0.25">
      <c r="A194" t="str">
        <f t="shared" si="2"/>
        <v>2</v>
      </c>
      <c r="B194" s="1" t="s">
        <v>468</v>
      </c>
      <c r="C194" s="1" t="s">
        <v>235</v>
      </c>
      <c r="D194" s="2" t="s">
        <v>469</v>
      </c>
      <c r="E194" s="41">
        <v>550</v>
      </c>
    </row>
    <row r="195" spans="1:6" outlineLevel="2" x14ac:dyDescent="0.25">
      <c r="A195" t="str">
        <f t="shared" si="2"/>
        <v>2</v>
      </c>
      <c r="B195" s="1" t="s">
        <v>468</v>
      </c>
      <c r="C195" s="1" t="s">
        <v>211</v>
      </c>
      <c r="D195" s="2" t="s">
        <v>212</v>
      </c>
      <c r="E195" s="41">
        <v>525</v>
      </c>
    </row>
    <row r="196" spans="1:6" outlineLevel="2" x14ac:dyDescent="0.25">
      <c r="A196" t="str">
        <f t="shared" ref="A196:A263" si="3">MID(C196,1,1)</f>
        <v>2</v>
      </c>
      <c r="B196" s="1" t="s">
        <v>468</v>
      </c>
      <c r="C196" s="1" t="s">
        <v>338</v>
      </c>
      <c r="D196" s="2" t="s">
        <v>339</v>
      </c>
      <c r="E196" s="41">
        <v>150</v>
      </c>
    </row>
    <row r="197" spans="1:6" outlineLevel="2" x14ac:dyDescent="0.25">
      <c r="A197" t="str">
        <f t="shared" si="3"/>
        <v>2</v>
      </c>
      <c r="B197" s="1" t="s">
        <v>468</v>
      </c>
      <c r="C197" s="1" t="s">
        <v>227</v>
      </c>
      <c r="D197" s="2" t="s">
        <v>228</v>
      </c>
      <c r="E197" s="41">
        <v>1800</v>
      </c>
      <c r="F197" t="s">
        <v>796</v>
      </c>
    </row>
    <row r="198" spans="1:6" outlineLevel="1" x14ac:dyDescent="0.25">
      <c r="A198" t="str">
        <f t="shared" si="3"/>
        <v>2</v>
      </c>
      <c r="B198" s="1" t="s">
        <v>468</v>
      </c>
      <c r="C198" s="1" t="s">
        <v>217</v>
      </c>
      <c r="D198" s="2" t="s">
        <v>218</v>
      </c>
      <c r="E198" s="41">
        <v>500</v>
      </c>
    </row>
    <row r="199" spans="1:6" outlineLevel="2" x14ac:dyDescent="0.25">
      <c r="A199" t="str">
        <f t="shared" si="3"/>
        <v/>
      </c>
      <c r="B199" s="18" t="s">
        <v>579</v>
      </c>
      <c r="C199" s="18"/>
      <c r="D199" s="20" t="s">
        <v>636</v>
      </c>
      <c r="E199" s="57">
        <f>SUBTOTAL(9,E193:E198)</f>
        <v>5025</v>
      </c>
    </row>
    <row r="200" spans="1:6" outlineLevel="1" x14ac:dyDescent="0.25">
      <c r="A200" t="str">
        <f t="shared" si="3"/>
        <v>4</v>
      </c>
      <c r="B200" s="1" t="s">
        <v>470</v>
      </c>
      <c r="C200" s="1" t="s">
        <v>471</v>
      </c>
      <c r="D200" s="2" t="s">
        <v>472</v>
      </c>
      <c r="E200" s="41">
        <v>3000</v>
      </c>
    </row>
    <row r="201" spans="1:6" outlineLevel="2" x14ac:dyDescent="0.25">
      <c r="A201" t="str">
        <f t="shared" si="3"/>
        <v/>
      </c>
      <c r="B201" s="18" t="s">
        <v>580</v>
      </c>
      <c r="C201" s="18"/>
      <c r="D201" s="20" t="s">
        <v>637</v>
      </c>
      <c r="E201" s="57">
        <f>SUBTOTAL(9,E200:E200)</f>
        <v>3000</v>
      </c>
    </row>
    <row r="202" spans="1:6" outlineLevel="2" x14ac:dyDescent="0.25">
      <c r="A202" t="str">
        <f t="shared" si="3"/>
        <v>1</v>
      </c>
      <c r="B202" s="1" t="s">
        <v>277</v>
      </c>
      <c r="C202" s="1" t="s">
        <v>181</v>
      </c>
      <c r="D202" s="2" t="s">
        <v>241</v>
      </c>
      <c r="E202" s="41">
        <v>20255.62</v>
      </c>
      <c r="F202" t="s">
        <v>834</v>
      </c>
    </row>
    <row r="203" spans="1:6" outlineLevel="2" x14ac:dyDescent="0.25">
      <c r="A203" s="16">
        <v>1</v>
      </c>
      <c r="B203" s="13">
        <v>241</v>
      </c>
      <c r="C203" s="13">
        <v>14300</v>
      </c>
      <c r="D203" s="2" t="s">
        <v>855</v>
      </c>
      <c r="E203" s="41">
        <v>18346.84</v>
      </c>
    </row>
    <row r="204" spans="1:6" outlineLevel="2" x14ac:dyDescent="0.25">
      <c r="A204" s="16">
        <v>1</v>
      </c>
      <c r="B204" s="13">
        <v>241</v>
      </c>
      <c r="C204" s="13">
        <v>14302</v>
      </c>
      <c r="D204" s="2" t="s">
        <v>806</v>
      </c>
      <c r="E204" s="41">
        <v>6580</v>
      </c>
    </row>
    <row r="205" spans="1:6" outlineLevel="2" x14ac:dyDescent="0.25">
      <c r="A205" t="str">
        <f t="shared" si="3"/>
        <v>1</v>
      </c>
      <c r="B205" s="1" t="s">
        <v>277</v>
      </c>
      <c r="C205" s="1" t="s">
        <v>278</v>
      </c>
      <c r="D205" s="2" t="s">
        <v>699</v>
      </c>
      <c r="E205" s="41">
        <v>112656.64</v>
      </c>
    </row>
    <row r="206" spans="1:6" outlineLevel="2" x14ac:dyDescent="0.25">
      <c r="A206" t="str">
        <f t="shared" si="3"/>
        <v>1</v>
      </c>
      <c r="B206" s="1" t="s">
        <v>277</v>
      </c>
      <c r="C206" s="1" t="s">
        <v>187</v>
      </c>
      <c r="D206" s="2" t="s">
        <v>378</v>
      </c>
      <c r="E206" s="41">
        <v>55862.34</v>
      </c>
    </row>
    <row r="207" spans="1:6" outlineLevel="2" x14ac:dyDescent="0.25">
      <c r="A207" t="str">
        <f t="shared" si="3"/>
        <v>2</v>
      </c>
      <c r="B207" s="1" t="s">
        <v>277</v>
      </c>
      <c r="C207" s="1" t="s">
        <v>197</v>
      </c>
      <c r="D207" s="2" t="s">
        <v>198</v>
      </c>
      <c r="E207" s="41">
        <v>500</v>
      </c>
    </row>
    <row r="208" spans="1:6" outlineLevel="2" x14ac:dyDescent="0.25">
      <c r="A208" t="str">
        <f t="shared" si="3"/>
        <v>2</v>
      </c>
      <c r="B208" s="1" t="s">
        <v>277</v>
      </c>
      <c r="C208" s="1" t="s">
        <v>279</v>
      </c>
      <c r="D208" s="2" t="s">
        <v>280</v>
      </c>
      <c r="E208" s="41">
        <v>10000</v>
      </c>
    </row>
    <row r="209" spans="1:6" outlineLevel="2" x14ac:dyDescent="0.25">
      <c r="A209" t="str">
        <f t="shared" si="3"/>
        <v>2</v>
      </c>
      <c r="B209" s="1" t="s">
        <v>277</v>
      </c>
      <c r="C209" s="1" t="s">
        <v>281</v>
      </c>
      <c r="D209" s="2" t="s">
        <v>679</v>
      </c>
      <c r="E209" s="41">
        <v>0</v>
      </c>
    </row>
    <row r="210" spans="1:6" outlineLevel="2" x14ac:dyDescent="0.25">
      <c r="A210" t="str">
        <f t="shared" si="3"/>
        <v>2</v>
      </c>
      <c r="B210" s="1" t="s">
        <v>277</v>
      </c>
      <c r="C210" s="1" t="s">
        <v>282</v>
      </c>
      <c r="D210" s="36" t="s">
        <v>677</v>
      </c>
      <c r="E210" s="41">
        <v>45000</v>
      </c>
    </row>
    <row r="211" spans="1:6" outlineLevel="2" x14ac:dyDescent="0.25">
      <c r="A211" t="str">
        <f t="shared" si="3"/>
        <v>2</v>
      </c>
      <c r="B211" s="1" t="s">
        <v>277</v>
      </c>
      <c r="C211" s="1" t="s">
        <v>283</v>
      </c>
      <c r="D211" s="2" t="s">
        <v>678</v>
      </c>
      <c r="E211" s="41">
        <v>3000</v>
      </c>
    </row>
    <row r="212" spans="1:6" outlineLevel="2" x14ac:dyDescent="0.25">
      <c r="A212" s="16">
        <v>2</v>
      </c>
      <c r="B212" s="1" t="s">
        <v>277</v>
      </c>
      <c r="C212" s="1" t="s">
        <v>227</v>
      </c>
      <c r="D212" s="2" t="s">
        <v>228</v>
      </c>
      <c r="E212" s="41">
        <v>1000</v>
      </c>
    </row>
    <row r="213" spans="1:6" outlineLevel="1" x14ac:dyDescent="0.25">
      <c r="A213" t="str">
        <f t="shared" si="3"/>
        <v>4</v>
      </c>
      <c r="B213" s="1" t="s">
        <v>277</v>
      </c>
      <c r="C213" s="13">
        <v>46532</v>
      </c>
      <c r="D213" s="2" t="s">
        <v>846</v>
      </c>
      <c r="E213" s="41">
        <v>3000</v>
      </c>
    </row>
    <row r="214" spans="1:6" outlineLevel="2" x14ac:dyDescent="0.25">
      <c r="A214" t="str">
        <f t="shared" si="3"/>
        <v/>
      </c>
      <c r="B214" s="18" t="s">
        <v>549</v>
      </c>
      <c r="C214" s="18"/>
      <c r="D214" s="20" t="s">
        <v>638</v>
      </c>
      <c r="E214" s="57">
        <f>SUBTOTAL(9,E202:E213)</f>
        <v>276201.44</v>
      </c>
    </row>
    <row r="215" spans="1:6" outlineLevel="2" x14ac:dyDescent="0.25">
      <c r="A215" t="str">
        <f t="shared" si="3"/>
        <v>2</v>
      </c>
      <c r="B215" s="1" t="s">
        <v>285</v>
      </c>
      <c r="C215" s="1" t="s">
        <v>193</v>
      </c>
      <c r="D215" s="2" t="s">
        <v>286</v>
      </c>
      <c r="E215" s="41">
        <v>2000</v>
      </c>
    </row>
    <row r="216" spans="1:6" outlineLevel="2" x14ac:dyDescent="0.25">
      <c r="A216" t="str">
        <f t="shared" si="3"/>
        <v>2</v>
      </c>
      <c r="B216" s="1" t="s">
        <v>285</v>
      </c>
      <c r="C216" s="1" t="s">
        <v>201</v>
      </c>
      <c r="D216" s="2" t="s">
        <v>226</v>
      </c>
      <c r="E216" s="41">
        <v>2500</v>
      </c>
    </row>
    <row r="217" spans="1:6" outlineLevel="2" x14ac:dyDescent="0.25">
      <c r="A217" t="str">
        <f t="shared" si="3"/>
        <v>2</v>
      </c>
      <c r="B217" s="1" t="s">
        <v>285</v>
      </c>
      <c r="C217" s="1" t="s">
        <v>287</v>
      </c>
      <c r="D217" s="2" t="s">
        <v>228</v>
      </c>
      <c r="E217" s="41">
        <v>400</v>
      </c>
    </row>
    <row r="218" spans="1:6" outlineLevel="2" x14ac:dyDescent="0.25">
      <c r="A218" t="str">
        <f t="shared" si="3"/>
        <v>2</v>
      </c>
      <c r="B218" s="1" t="s">
        <v>285</v>
      </c>
      <c r="C218" s="1" t="s">
        <v>227</v>
      </c>
      <c r="D218" s="2" t="s">
        <v>691</v>
      </c>
      <c r="E218" s="41">
        <v>10000</v>
      </c>
      <c r="F218" t="s">
        <v>750</v>
      </c>
    </row>
    <row r="219" spans="1:6" outlineLevel="2" x14ac:dyDescent="0.25">
      <c r="A219" t="str">
        <f t="shared" si="3"/>
        <v>2</v>
      </c>
      <c r="B219" s="1" t="s">
        <v>285</v>
      </c>
      <c r="C219" s="1" t="s">
        <v>217</v>
      </c>
      <c r="D219" s="2" t="s">
        <v>218</v>
      </c>
      <c r="E219" s="41">
        <v>45000</v>
      </c>
      <c r="F219" t="s">
        <v>850</v>
      </c>
    </row>
    <row r="220" spans="1:6" outlineLevel="2" x14ac:dyDescent="0.25">
      <c r="A220" s="16">
        <v>4</v>
      </c>
      <c r="B220" s="13">
        <v>311</v>
      </c>
      <c r="C220" s="1" t="s">
        <v>852</v>
      </c>
      <c r="D220" s="2" t="s">
        <v>853</v>
      </c>
      <c r="E220" s="41">
        <v>700</v>
      </c>
    </row>
    <row r="221" spans="1:6" outlineLevel="1" x14ac:dyDescent="0.25">
      <c r="A221" t="str">
        <f t="shared" si="3"/>
        <v>4</v>
      </c>
      <c r="B221" s="13">
        <v>311</v>
      </c>
      <c r="C221" s="1" t="s">
        <v>288</v>
      </c>
      <c r="D221" s="2" t="s">
        <v>289</v>
      </c>
      <c r="E221" s="41">
        <v>3500</v>
      </c>
    </row>
    <row r="222" spans="1:6" outlineLevel="2" x14ac:dyDescent="0.25">
      <c r="A222" t="str">
        <f t="shared" si="3"/>
        <v/>
      </c>
      <c r="B222" s="18" t="s">
        <v>550</v>
      </c>
      <c r="C222" s="19"/>
      <c r="D222" s="20" t="s">
        <v>639</v>
      </c>
      <c r="E222" s="57">
        <f>SUBTOTAL(9,E215:E221)</f>
        <v>64100</v>
      </c>
    </row>
    <row r="223" spans="1:6" outlineLevel="2" x14ac:dyDescent="0.25">
      <c r="A223" t="str">
        <f t="shared" si="3"/>
        <v>1</v>
      </c>
      <c r="B223" s="1" t="s">
        <v>290</v>
      </c>
      <c r="C223" s="13">
        <v>13000</v>
      </c>
      <c r="D223" s="2" t="s">
        <v>270</v>
      </c>
      <c r="E223" s="41">
        <v>36533.9</v>
      </c>
    </row>
    <row r="224" spans="1:6" outlineLevel="1" x14ac:dyDescent="0.25">
      <c r="A224" t="str">
        <f t="shared" si="3"/>
        <v>1</v>
      </c>
      <c r="B224" s="1" t="s">
        <v>290</v>
      </c>
      <c r="C224" s="1" t="s">
        <v>187</v>
      </c>
      <c r="D224" s="2" t="s">
        <v>188</v>
      </c>
      <c r="E224" s="41">
        <v>11358.83</v>
      </c>
    </row>
    <row r="225" spans="1:6" outlineLevel="2" x14ac:dyDescent="0.25">
      <c r="A225" t="str">
        <f t="shared" si="3"/>
        <v/>
      </c>
      <c r="B225" s="18" t="s">
        <v>551</v>
      </c>
      <c r="C225" s="18"/>
      <c r="D225" s="20" t="s">
        <v>640</v>
      </c>
      <c r="E225" s="57">
        <f>SUBTOTAL(9,E223:E224)</f>
        <v>47892.73</v>
      </c>
    </row>
    <row r="226" spans="1:6" outlineLevel="2" x14ac:dyDescent="0.25">
      <c r="A226" t="str">
        <f t="shared" si="3"/>
        <v>1</v>
      </c>
      <c r="B226" s="1" t="s">
        <v>291</v>
      </c>
      <c r="C226" s="1" t="s">
        <v>292</v>
      </c>
      <c r="D226" s="2" t="s">
        <v>293</v>
      </c>
      <c r="E226" s="41">
        <v>10225.14</v>
      </c>
    </row>
    <row r="227" spans="1:6" outlineLevel="2" x14ac:dyDescent="0.25">
      <c r="A227" t="str">
        <f t="shared" si="3"/>
        <v>1</v>
      </c>
      <c r="B227" s="1" t="s">
        <v>291</v>
      </c>
      <c r="C227" s="1" t="s">
        <v>175</v>
      </c>
      <c r="D227" s="2" t="s">
        <v>176</v>
      </c>
      <c r="E227" s="41">
        <v>3526.54</v>
      </c>
    </row>
    <row r="228" spans="1:6" outlineLevel="2" x14ac:dyDescent="0.25">
      <c r="A228" t="str">
        <f t="shared" si="3"/>
        <v>1</v>
      </c>
      <c r="B228" s="1" t="s">
        <v>291</v>
      </c>
      <c r="C228" s="1" t="s">
        <v>177</v>
      </c>
      <c r="D228" s="2" t="s">
        <v>178</v>
      </c>
      <c r="E228" s="41">
        <v>5594.63</v>
      </c>
    </row>
    <row r="229" spans="1:6" outlineLevel="2" x14ac:dyDescent="0.25">
      <c r="A229" t="str">
        <f t="shared" si="3"/>
        <v>1</v>
      </c>
      <c r="B229" s="1" t="s">
        <v>291</v>
      </c>
      <c r="C229" s="1" t="s">
        <v>179</v>
      </c>
      <c r="D229" s="2" t="s">
        <v>180</v>
      </c>
      <c r="E229" s="41">
        <v>8184.26</v>
      </c>
    </row>
    <row r="230" spans="1:6" outlineLevel="2" x14ac:dyDescent="0.25">
      <c r="A230" t="str">
        <f t="shared" si="3"/>
        <v>1</v>
      </c>
      <c r="B230" s="1" t="s">
        <v>291</v>
      </c>
      <c r="C230" s="1" t="s">
        <v>187</v>
      </c>
      <c r="D230" s="2" t="s">
        <v>188</v>
      </c>
      <c r="E230" s="41">
        <v>6918.96</v>
      </c>
    </row>
    <row r="231" spans="1:6" outlineLevel="2" x14ac:dyDescent="0.25">
      <c r="A231" t="str">
        <f t="shared" si="3"/>
        <v>2</v>
      </c>
      <c r="B231" s="1" t="s">
        <v>291</v>
      </c>
      <c r="C231" s="1" t="s">
        <v>193</v>
      </c>
      <c r="D231" s="2" t="s">
        <v>294</v>
      </c>
      <c r="E231" s="41">
        <v>17000</v>
      </c>
    </row>
    <row r="232" spans="1:6" outlineLevel="2" x14ac:dyDescent="0.25">
      <c r="A232" t="str">
        <f t="shared" si="3"/>
        <v>2</v>
      </c>
      <c r="B232" s="1" t="s">
        <v>291</v>
      </c>
      <c r="C232" s="1" t="s">
        <v>201</v>
      </c>
      <c r="D232" s="2" t="s">
        <v>295</v>
      </c>
      <c r="E232" s="41">
        <v>20000</v>
      </c>
      <c r="F232" t="s">
        <v>797</v>
      </c>
    </row>
    <row r="233" spans="1:6" outlineLevel="2" x14ac:dyDescent="0.25">
      <c r="A233" t="str">
        <f t="shared" si="3"/>
        <v>2</v>
      </c>
      <c r="B233" s="1" t="s">
        <v>291</v>
      </c>
      <c r="C233" s="1" t="s">
        <v>203</v>
      </c>
      <c r="D233" s="2" t="s">
        <v>204</v>
      </c>
      <c r="E233" s="41">
        <v>65000</v>
      </c>
    </row>
    <row r="234" spans="1:6" outlineLevel="2" x14ac:dyDescent="0.25">
      <c r="A234" t="str">
        <f t="shared" si="3"/>
        <v>2</v>
      </c>
      <c r="B234" s="1" t="s">
        <v>291</v>
      </c>
      <c r="C234" s="1" t="s">
        <v>207</v>
      </c>
      <c r="D234" s="2" t="s">
        <v>274</v>
      </c>
      <c r="E234" s="41">
        <v>7000</v>
      </c>
    </row>
    <row r="235" spans="1:6" outlineLevel="2" x14ac:dyDescent="0.25">
      <c r="A235" t="str">
        <f t="shared" si="3"/>
        <v>2</v>
      </c>
      <c r="B235" s="1" t="s">
        <v>291</v>
      </c>
      <c r="C235" s="1" t="s">
        <v>209</v>
      </c>
      <c r="D235" s="2" t="s">
        <v>210</v>
      </c>
      <c r="E235" s="41">
        <v>2000</v>
      </c>
    </row>
    <row r="236" spans="1:6" outlineLevel="2" x14ac:dyDescent="0.25">
      <c r="A236" t="str">
        <f t="shared" si="3"/>
        <v>2</v>
      </c>
      <c r="B236" s="1" t="s">
        <v>291</v>
      </c>
      <c r="C236" s="1" t="s">
        <v>211</v>
      </c>
      <c r="D236" s="2" t="s">
        <v>212</v>
      </c>
      <c r="E236" s="41">
        <v>6500</v>
      </c>
    </row>
    <row r="237" spans="1:6" outlineLevel="2" x14ac:dyDescent="0.25">
      <c r="A237" t="str">
        <f t="shared" si="3"/>
        <v>2</v>
      </c>
      <c r="B237" s="1" t="s">
        <v>291</v>
      </c>
      <c r="C237" s="1" t="s">
        <v>227</v>
      </c>
      <c r="D237" s="2" t="s">
        <v>228</v>
      </c>
      <c r="E237" s="41">
        <v>3000</v>
      </c>
    </row>
    <row r="238" spans="1:6" outlineLevel="2" x14ac:dyDescent="0.25">
      <c r="A238" t="str">
        <f t="shared" si="3"/>
        <v>2</v>
      </c>
      <c r="B238" s="1" t="s">
        <v>291</v>
      </c>
      <c r="C238" s="1" t="s">
        <v>215</v>
      </c>
      <c r="D238" s="2" t="s">
        <v>216</v>
      </c>
      <c r="E238" s="41">
        <v>88058.08</v>
      </c>
    </row>
    <row r="239" spans="1:6" outlineLevel="2" x14ac:dyDescent="0.25">
      <c r="A239" t="str">
        <f t="shared" si="3"/>
        <v>2</v>
      </c>
      <c r="B239" s="1" t="s">
        <v>291</v>
      </c>
      <c r="C239" s="1" t="s">
        <v>217</v>
      </c>
      <c r="D239" s="2" t="s">
        <v>218</v>
      </c>
      <c r="E239" s="41">
        <v>5500</v>
      </c>
      <c r="F239" t="s">
        <v>861</v>
      </c>
    </row>
    <row r="240" spans="1:6" outlineLevel="1" x14ac:dyDescent="0.25">
      <c r="A240" t="str">
        <f t="shared" si="3"/>
        <v>6</v>
      </c>
      <c r="B240" s="1" t="s">
        <v>291</v>
      </c>
      <c r="C240" s="13">
        <v>63219</v>
      </c>
      <c r="D240" s="2" t="s">
        <v>784</v>
      </c>
      <c r="E240" s="41">
        <v>6000</v>
      </c>
    </row>
    <row r="241" spans="1:6" outlineLevel="2" x14ac:dyDescent="0.25">
      <c r="A241" t="str">
        <f t="shared" si="3"/>
        <v/>
      </c>
      <c r="B241" s="18" t="s">
        <v>552</v>
      </c>
      <c r="C241" s="18"/>
      <c r="D241" s="20" t="s">
        <v>641</v>
      </c>
      <c r="E241" s="57">
        <f>SUBTOTAL(9,E226:E240)</f>
        <v>254507.61</v>
      </c>
    </row>
    <row r="242" spans="1:6" outlineLevel="2" x14ac:dyDescent="0.25">
      <c r="A242" t="str">
        <f t="shared" si="3"/>
        <v>4</v>
      </c>
      <c r="B242" s="1" t="s">
        <v>473</v>
      </c>
      <c r="C242" s="1" t="s">
        <v>443</v>
      </c>
      <c r="D242" s="2" t="s">
        <v>474</v>
      </c>
      <c r="E242" s="41">
        <v>34835.25</v>
      </c>
    </row>
    <row r="243" spans="1:6" outlineLevel="2" x14ac:dyDescent="0.25">
      <c r="A243" t="str">
        <f t="shared" si="3"/>
        <v>4</v>
      </c>
      <c r="B243" s="1" t="s">
        <v>473</v>
      </c>
      <c r="C243" s="1" t="s">
        <v>302</v>
      </c>
      <c r="D243" s="2" t="s">
        <v>475</v>
      </c>
      <c r="E243" s="41">
        <v>4500</v>
      </c>
    </row>
    <row r="244" spans="1:6" outlineLevel="2" x14ac:dyDescent="0.25">
      <c r="A244" t="str">
        <f t="shared" si="3"/>
        <v>4</v>
      </c>
      <c r="B244" s="1" t="s">
        <v>473</v>
      </c>
      <c r="C244" s="1" t="s">
        <v>476</v>
      </c>
      <c r="D244" s="2" t="s">
        <v>803</v>
      </c>
      <c r="E244" s="41">
        <v>5500</v>
      </c>
    </row>
    <row r="245" spans="1:6" outlineLevel="2" x14ac:dyDescent="0.25">
      <c r="A245" t="str">
        <f t="shared" si="3"/>
        <v/>
      </c>
      <c r="B245" s="18" t="s">
        <v>581</v>
      </c>
      <c r="C245" s="18"/>
      <c r="D245" s="20" t="s">
        <v>642</v>
      </c>
      <c r="E245" s="57">
        <f>SUBTOTAL(9,E242:E244)</f>
        <v>44835.25</v>
      </c>
    </row>
    <row r="246" spans="1:6" outlineLevel="2" x14ac:dyDescent="0.25">
      <c r="A246" t="str">
        <f t="shared" si="3"/>
        <v>2</v>
      </c>
      <c r="B246" s="1" t="s">
        <v>477</v>
      </c>
      <c r="C246" s="1" t="s">
        <v>478</v>
      </c>
      <c r="D246" s="2" t="s">
        <v>479</v>
      </c>
      <c r="E246" s="41">
        <v>19634.669999999998</v>
      </c>
      <c r="F246" t="s">
        <v>798</v>
      </c>
    </row>
    <row r="247" spans="1:6" outlineLevel="2" x14ac:dyDescent="0.25">
      <c r="A247" t="str">
        <f t="shared" si="3"/>
        <v>2</v>
      </c>
      <c r="B247" s="1" t="s">
        <v>477</v>
      </c>
      <c r="C247" s="1" t="s">
        <v>201</v>
      </c>
      <c r="D247" s="2" t="s">
        <v>244</v>
      </c>
      <c r="E247" s="41">
        <v>2000</v>
      </c>
    </row>
    <row r="248" spans="1:6" outlineLevel="2" x14ac:dyDescent="0.25">
      <c r="A248" t="str">
        <f t="shared" si="3"/>
        <v>2</v>
      </c>
      <c r="B248" s="1" t="s">
        <v>477</v>
      </c>
      <c r="C248" s="1" t="s">
        <v>279</v>
      </c>
      <c r="D248" s="2" t="s">
        <v>280</v>
      </c>
      <c r="E248" s="41">
        <v>5000</v>
      </c>
      <c r="F248" t="s">
        <v>799</v>
      </c>
    </row>
    <row r="249" spans="1:6" outlineLevel="1" x14ac:dyDescent="0.25">
      <c r="A249" t="str">
        <f t="shared" si="3"/>
        <v>2</v>
      </c>
      <c r="B249" s="1" t="s">
        <v>477</v>
      </c>
      <c r="C249" s="1" t="s">
        <v>227</v>
      </c>
      <c r="D249" s="2" t="s">
        <v>228</v>
      </c>
      <c r="E249" s="41">
        <v>1000</v>
      </c>
    </row>
    <row r="250" spans="1:6" outlineLevel="2" x14ac:dyDescent="0.25">
      <c r="A250" t="str">
        <f t="shared" si="3"/>
        <v/>
      </c>
      <c r="B250" s="18" t="s">
        <v>582</v>
      </c>
      <c r="C250" s="18"/>
      <c r="D250" s="20" t="s">
        <v>877</v>
      </c>
      <c r="E250" s="57">
        <f>SUBTOTAL(9,E246:E249)</f>
        <v>27634.67</v>
      </c>
    </row>
    <row r="251" spans="1:6" outlineLevel="2" x14ac:dyDescent="0.25">
      <c r="A251" t="str">
        <f t="shared" si="3"/>
        <v>1</v>
      </c>
      <c r="B251" s="1" t="s">
        <v>480</v>
      </c>
      <c r="C251" s="1" t="s">
        <v>13</v>
      </c>
      <c r="D251" s="2" t="s">
        <v>270</v>
      </c>
      <c r="E251" s="41">
        <v>36736.65</v>
      </c>
    </row>
    <row r="252" spans="1:6" outlineLevel="2" x14ac:dyDescent="0.25">
      <c r="A252" t="str">
        <f t="shared" si="3"/>
        <v>1</v>
      </c>
      <c r="B252" s="1" t="s">
        <v>480</v>
      </c>
      <c r="C252" s="1" t="s">
        <v>181</v>
      </c>
      <c r="D252" s="2" t="s">
        <v>241</v>
      </c>
      <c r="E252" s="41">
        <v>363464.75</v>
      </c>
    </row>
    <row r="253" spans="1:6" outlineLevel="2" x14ac:dyDescent="0.25">
      <c r="A253" s="16">
        <v>1</v>
      </c>
      <c r="B253" s="13">
        <v>3263</v>
      </c>
      <c r="C253" s="13">
        <v>15000</v>
      </c>
      <c r="D253" s="2" t="s">
        <v>184</v>
      </c>
      <c r="E253" s="41">
        <v>2500</v>
      </c>
    </row>
    <row r="254" spans="1:6" outlineLevel="2" x14ac:dyDescent="0.25">
      <c r="A254" t="str">
        <f t="shared" si="3"/>
        <v>1</v>
      </c>
      <c r="B254" s="1" t="s">
        <v>480</v>
      </c>
      <c r="C254" s="1" t="s">
        <v>187</v>
      </c>
      <c r="D254" s="2" t="s">
        <v>188</v>
      </c>
      <c r="E254" s="41">
        <v>136494.72</v>
      </c>
    </row>
    <row r="255" spans="1:6" outlineLevel="2" x14ac:dyDescent="0.25">
      <c r="A255" t="str">
        <f t="shared" si="3"/>
        <v>2</v>
      </c>
      <c r="B255" s="1" t="s">
        <v>480</v>
      </c>
      <c r="C255" s="1" t="s">
        <v>189</v>
      </c>
      <c r="D255" s="2" t="s">
        <v>190</v>
      </c>
      <c r="E255" s="41">
        <v>100</v>
      </c>
      <c r="F255" t="s">
        <v>765</v>
      </c>
    </row>
    <row r="256" spans="1:6" outlineLevel="2" x14ac:dyDescent="0.25">
      <c r="A256">
        <v>2</v>
      </c>
      <c r="B256" s="13">
        <v>3263</v>
      </c>
      <c r="C256" s="13">
        <v>21200</v>
      </c>
      <c r="D256" s="2" t="s">
        <v>839</v>
      </c>
      <c r="E256" s="41">
        <v>1000</v>
      </c>
    </row>
    <row r="257" spans="1:6" outlineLevel="2" x14ac:dyDescent="0.25">
      <c r="A257" t="str">
        <f t="shared" si="3"/>
        <v>2</v>
      </c>
      <c r="B257" s="1" t="s">
        <v>480</v>
      </c>
      <c r="C257" s="1" t="s">
        <v>193</v>
      </c>
      <c r="D257" s="2" t="s">
        <v>194</v>
      </c>
      <c r="E257" s="41">
        <v>4000</v>
      </c>
      <c r="F257" t="s">
        <v>764</v>
      </c>
    </row>
    <row r="258" spans="1:6" outlineLevel="2" x14ac:dyDescent="0.25">
      <c r="A258" t="str">
        <f t="shared" si="3"/>
        <v>2</v>
      </c>
      <c r="B258" s="1" t="s">
        <v>480</v>
      </c>
      <c r="C258" s="1" t="s">
        <v>197</v>
      </c>
      <c r="D258" s="2" t="s">
        <v>198</v>
      </c>
      <c r="E258" s="41">
        <v>500</v>
      </c>
    </row>
    <row r="259" spans="1:6" outlineLevel="2" x14ac:dyDescent="0.25">
      <c r="A259" t="str">
        <f t="shared" si="3"/>
        <v>2</v>
      </c>
      <c r="B259" s="1" t="s">
        <v>480</v>
      </c>
      <c r="C259" s="1" t="s">
        <v>201</v>
      </c>
      <c r="D259" s="2" t="s">
        <v>202</v>
      </c>
      <c r="E259" s="41">
        <v>5000</v>
      </c>
    </row>
    <row r="260" spans="1:6" outlineLevel="2" x14ac:dyDescent="0.25">
      <c r="A260" t="str">
        <f t="shared" si="3"/>
        <v>2</v>
      </c>
      <c r="B260" s="1" t="s">
        <v>480</v>
      </c>
      <c r="C260" s="1" t="s">
        <v>203</v>
      </c>
      <c r="D260" s="2" t="s">
        <v>273</v>
      </c>
      <c r="E260" s="41">
        <v>9000</v>
      </c>
    </row>
    <row r="261" spans="1:6" outlineLevel="2" x14ac:dyDescent="0.25">
      <c r="A261" t="str">
        <f t="shared" si="3"/>
        <v>2</v>
      </c>
      <c r="B261" s="1" t="s">
        <v>480</v>
      </c>
      <c r="C261" s="1" t="s">
        <v>207</v>
      </c>
      <c r="D261" s="2" t="s">
        <v>274</v>
      </c>
      <c r="E261" s="41">
        <v>1250</v>
      </c>
    </row>
    <row r="262" spans="1:6" outlineLevel="2" x14ac:dyDescent="0.25">
      <c r="A262" t="str">
        <f t="shared" si="3"/>
        <v>2</v>
      </c>
      <c r="B262" s="1" t="s">
        <v>480</v>
      </c>
      <c r="C262" s="1" t="s">
        <v>209</v>
      </c>
      <c r="D262" s="2" t="s">
        <v>210</v>
      </c>
      <c r="E262" s="41">
        <v>600</v>
      </c>
    </row>
    <row r="263" spans="1:6" outlineLevel="2" x14ac:dyDescent="0.25">
      <c r="A263" t="str">
        <f t="shared" si="3"/>
        <v>2</v>
      </c>
      <c r="B263" s="1" t="s">
        <v>480</v>
      </c>
      <c r="C263" s="1" t="s">
        <v>235</v>
      </c>
      <c r="D263" s="2" t="s">
        <v>469</v>
      </c>
      <c r="E263" s="41">
        <v>1000</v>
      </c>
    </row>
    <row r="264" spans="1:6" outlineLevel="2" x14ac:dyDescent="0.25">
      <c r="A264" t="str">
        <f t="shared" ref="A264:A326" si="4">MID(C264,1,1)</f>
        <v>2</v>
      </c>
      <c r="B264" s="1" t="s">
        <v>480</v>
      </c>
      <c r="C264" s="1" t="s">
        <v>211</v>
      </c>
      <c r="D264" s="2" t="s">
        <v>212</v>
      </c>
      <c r="E264" s="41">
        <v>1100</v>
      </c>
    </row>
    <row r="265" spans="1:6" outlineLevel="2" x14ac:dyDescent="0.25">
      <c r="A265" t="str">
        <f t="shared" si="4"/>
        <v>2</v>
      </c>
      <c r="B265" s="1" t="s">
        <v>480</v>
      </c>
      <c r="C265" s="1" t="s">
        <v>227</v>
      </c>
      <c r="D265" s="2" t="s">
        <v>228</v>
      </c>
      <c r="E265" s="41">
        <v>600</v>
      </c>
    </row>
    <row r="266" spans="1:6" outlineLevel="2" x14ac:dyDescent="0.25">
      <c r="A266" t="str">
        <f t="shared" si="4"/>
        <v>2</v>
      </c>
      <c r="B266" s="1" t="s">
        <v>480</v>
      </c>
      <c r="C266" s="1" t="s">
        <v>215</v>
      </c>
      <c r="D266" s="2" t="s">
        <v>216</v>
      </c>
      <c r="E266" s="41">
        <v>12215.75</v>
      </c>
    </row>
    <row r="267" spans="1:6" outlineLevel="2" x14ac:dyDescent="0.25">
      <c r="A267" t="str">
        <f t="shared" si="4"/>
        <v>2</v>
      </c>
      <c r="B267" s="1" t="s">
        <v>480</v>
      </c>
      <c r="C267" s="1" t="s">
        <v>217</v>
      </c>
      <c r="D267" s="2" t="s">
        <v>218</v>
      </c>
      <c r="E267" s="41">
        <v>4000</v>
      </c>
      <c r="F267" t="s">
        <v>800</v>
      </c>
    </row>
    <row r="268" spans="1:6" outlineLevel="1" x14ac:dyDescent="0.25">
      <c r="A268" t="str">
        <f t="shared" si="4"/>
        <v>4</v>
      </c>
      <c r="B268" s="13">
        <v>3663</v>
      </c>
      <c r="C268" s="13">
        <v>46604</v>
      </c>
      <c r="D268" s="2" t="s">
        <v>690</v>
      </c>
      <c r="E268" s="41">
        <v>455</v>
      </c>
    </row>
    <row r="269" spans="1:6" outlineLevel="1" x14ac:dyDescent="0.25">
      <c r="A269" s="16">
        <v>6</v>
      </c>
      <c r="B269" s="13">
        <v>3263</v>
      </c>
      <c r="C269" s="13">
        <v>62506</v>
      </c>
      <c r="D269" s="2" t="s">
        <v>857</v>
      </c>
      <c r="E269" s="41">
        <v>1500</v>
      </c>
    </row>
    <row r="270" spans="1:6" outlineLevel="2" x14ac:dyDescent="0.25">
      <c r="A270" t="str">
        <f t="shared" si="4"/>
        <v/>
      </c>
      <c r="B270" s="18" t="s">
        <v>583</v>
      </c>
      <c r="C270" s="18"/>
      <c r="D270" s="20" t="s">
        <v>30</v>
      </c>
      <c r="E270" s="57">
        <f>SUM(E251:E269)</f>
        <v>581516.87</v>
      </c>
    </row>
    <row r="271" spans="1:6" outlineLevel="1" x14ac:dyDescent="0.25">
      <c r="A271" t="str">
        <f t="shared" si="4"/>
        <v>2</v>
      </c>
      <c r="B271" s="1" t="s">
        <v>296</v>
      </c>
      <c r="C271" s="1" t="s">
        <v>227</v>
      </c>
      <c r="D271" s="2" t="s">
        <v>297</v>
      </c>
      <c r="E271" s="41">
        <v>2000</v>
      </c>
    </row>
    <row r="272" spans="1:6" outlineLevel="2" x14ac:dyDescent="0.25">
      <c r="A272" t="str">
        <f t="shared" si="4"/>
        <v/>
      </c>
      <c r="B272" s="18" t="s">
        <v>553</v>
      </c>
      <c r="C272" s="18"/>
      <c r="D272" s="20" t="s">
        <v>643</v>
      </c>
      <c r="E272" s="57">
        <f>SUBTOTAL(9,E271:E271)</f>
        <v>2000</v>
      </c>
    </row>
    <row r="273" spans="1:6" outlineLevel="2" x14ac:dyDescent="0.25">
      <c r="A273" t="str">
        <f t="shared" si="4"/>
        <v>1</v>
      </c>
      <c r="B273" s="1" t="s">
        <v>481</v>
      </c>
      <c r="C273" s="1" t="s">
        <v>13</v>
      </c>
      <c r="D273" s="2" t="s">
        <v>270</v>
      </c>
      <c r="E273" s="41">
        <v>83466.36</v>
      </c>
    </row>
    <row r="274" spans="1:6" outlineLevel="2" x14ac:dyDescent="0.25">
      <c r="A274" t="str">
        <f t="shared" si="4"/>
        <v>1</v>
      </c>
      <c r="B274" s="1" t="s">
        <v>481</v>
      </c>
      <c r="C274" s="1" t="s">
        <v>181</v>
      </c>
      <c r="D274" s="2" t="s">
        <v>241</v>
      </c>
      <c r="E274" s="41">
        <v>0</v>
      </c>
    </row>
    <row r="275" spans="1:6" outlineLevel="2" x14ac:dyDescent="0.25">
      <c r="A275" t="str">
        <f t="shared" si="4"/>
        <v>1</v>
      </c>
      <c r="B275" s="1" t="s">
        <v>481</v>
      </c>
      <c r="C275" s="1" t="s">
        <v>187</v>
      </c>
      <c r="D275" s="2" t="s">
        <v>188</v>
      </c>
      <c r="E275" s="41">
        <v>26691.82</v>
      </c>
    </row>
    <row r="276" spans="1:6" outlineLevel="2" x14ac:dyDescent="0.25">
      <c r="A276" s="16">
        <v>2</v>
      </c>
      <c r="B276" s="13">
        <v>3321</v>
      </c>
      <c r="C276" s="13">
        <v>21200</v>
      </c>
      <c r="D276" s="2" t="s">
        <v>762</v>
      </c>
      <c r="E276" s="41">
        <v>2500</v>
      </c>
      <c r="F276" t="s">
        <v>851</v>
      </c>
    </row>
    <row r="277" spans="1:6" outlineLevel="2" x14ac:dyDescent="0.25">
      <c r="A277" t="str">
        <f t="shared" si="4"/>
        <v>2</v>
      </c>
      <c r="B277" s="1" t="s">
        <v>481</v>
      </c>
      <c r="C277" s="1" t="s">
        <v>193</v>
      </c>
      <c r="D277" s="2" t="s">
        <v>194</v>
      </c>
      <c r="E277" s="41">
        <v>2000</v>
      </c>
    </row>
    <row r="278" spans="1:6" outlineLevel="2" x14ac:dyDescent="0.25">
      <c r="A278" t="str">
        <f t="shared" si="4"/>
        <v>2</v>
      </c>
      <c r="B278" s="1" t="s">
        <v>481</v>
      </c>
      <c r="C278" s="1" t="s">
        <v>197</v>
      </c>
      <c r="D278" s="2" t="s">
        <v>198</v>
      </c>
      <c r="E278" s="41">
        <v>700</v>
      </c>
    </row>
    <row r="279" spans="1:6" outlineLevel="2" x14ac:dyDescent="0.25">
      <c r="A279" t="str">
        <f t="shared" si="4"/>
        <v>2</v>
      </c>
      <c r="B279" s="1" t="s">
        <v>481</v>
      </c>
      <c r="C279" s="1" t="s">
        <v>199</v>
      </c>
      <c r="D279" s="2" t="s">
        <v>200</v>
      </c>
      <c r="E279" s="41">
        <v>700</v>
      </c>
    </row>
    <row r="280" spans="1:6" outlineLevel="2" x14ac:dyDescent="0.25">
      <c r="A280" t="str">
        <f t="shared" si="4"/>
        <v>2</v>
      </c>
      <c r="B280" s="1" t="s">
        <v>481</v>
      </c>
      <c r="C280" s="1" t="s">
        <v>201</v>
      </c>
      <c r="D280" s="2" t="s">
        <v>244</v>
      </c>
      <c r="E280" s="41">
        <v>26000</v>
      </c>
    </row>
    <row r="281" spans="1:6" outlineLevel="2" x14ac:dyDescent="0.25">
      <c r="A281" t="str">
        <f t="shared" si="4"/>
        <v>2</v>
      </c>
      <c r="B281" s="1" t="s">
        <v>481</v>
      </c>
      <c r="C281" s="1" t="s">
        <v>207</v>
      </c>
      <c r="D281" s="2" t="s">
        <v>274</v>
      </c>
      <c r="E281" s="41">
        <v>500</v>
      </c>
    </row>
    <row r="282" spans="1:6" outlineLevel="2" x14ac:dyDescent="0.25">
      <c r="A282" t="str">
        <f t="shared" si="4"/>
        <v>2</v>
      </c>
      <c r="B282" s="1" t="s">
        <v>481</v>
      </c>
      <c r="C282" s="1" t="s">
        <v>209</v>
      </c>
      <c r="D282" s="2" t="s">
        <v>210</v>
      </c>
      <c r="E282" s="41">
        <v>950</v>
      </c>
    </row>
    <row r="283" spans="1:6" outlineLevel="2" x14ac:dyDescent="0.25">
      <c r="A283" t="str">
        <f t="shared" si="4"/>
        <v>2</v>
      </c>
      <c r="B283" s="1" t="s">
        <v>481</v>
      </c>
      <c r="C283" s="1" t="s">
        <v>227</v>
      </c>
      <c r="D283" s="2" t="s">
        <v>228</v>
      </c>
      <c r="E283" s="41">
        <v>300</v>
      </c>
    </row>
    <row r="284" spans="1:6" outlineLevel="2" x14ac:dyDescent="0.25">
      <c r="A284" t="str">
        <f t="shared" si="4"/>
        <v>2</v>
      </c>
      <c r="B284" s="1" t="s">
        <v>481</v>
      </c>
      <c r="C284" s="1" t="s">
        <v>215</v>
      </c>
      <c r="D284" s="2" t="s">
        <v>216</v>
      </c>
      <c r="E284" s="41">
        <v>7600.03</v>
      </c>
    </row>
    <row r="285" spans="1:6" outlineLevel="1" x14ac:dyDescent="0.25">
      <c r="A285" t="str">
        <f t="shared" si="4"/>
        <v>2</v>
      </c>
      <c r="B285" s="1" t="s">
        <v>481</v>
      </c>
      <c r="C285" s="1" t="s">
        <v>217</v>
      </c>
      <c r="D285" s="2" t="s">
        <v>218</v>
      </c>
      <c r="E285" s="41">
        <v>4500</v>
      </c>
    </row>
    <row r="286" spans="1:6" outlineLevel="1" x14ac:dyDescent="0.25">
      <c r="A286" s="16">
        <v>6</v>
      </c>
      <c r="B286" s="13">
        <v>3321</v>
      </c>
      <c r="C286" s="13">
        <v>62510</v>
      </c>
      <c r="D286" s="2" t="s">
        <v>791</v>
      </c>
      <c r="E286" s="41">
        <v>7000</v>
      </c>
    </row>
    <row r="287" spans="1:6" outlineLevel="2" x14ac:dyDescent="0.25">
      <c r="A287" t="str">
        <f t="shared" si="4"/>
        <v/>
      </c>
      <c r="B287" s="18" t="s">
        <v>584</v>
      </c>
      <c r="C287" s="18"/>
      <c r="D287" s="20" t="s">
        <v>644</v>
      </c>
      <c r="E287" s="57">
        <f>SUM(E273:E286)</f>
        <v>162908.21</v>
      </c>
    </row>
    <row r="288" spans="1:6" outlineLevel="2" x14ac:dyDescent="0.25">
      <c r="A288" t="str">
        <f t="shared" si="4"/>
        <v>1</v>
      </c>
      <c r="B288" s="1" t="s">
        <v>482</v>
      </c>
      <c r="C288" s="1" t="s">
        <v>181</v>
      </c>
      <c r="D288" s="2" t="s">
        <v>241</v>
      </c>
      <c r="E288" s="41">
        <v>60181.07</v>
      </c>
    </row>
    <row r="289" spans="1:6" outlineLevel="2" x14ac:dyDescent="0.25">
      <c r="A289" t="str">
        <f t="shared" si="4"/>
        <v>1</v>
      </c>
      <c r="B289" s="1" t="s">
        <v>482</v>
      </c>
      <c r="C289" s="1" t="s">
        <v>187</v>
      </c>
      <c r="D289" s="2" t="s">
        <v>188</v>
      </c>
      <c r="E289" s="41">
        <v>19333.150000000001</v>
      </c>
    </row>
    <row r="290" spans="1:6" outlineLevel="2" x14ac:dyDescent="0.25">
      <c r="A290" t="str">
        <f t="shared" si="4"/>
        <v>2</v>
      </c>
      <c r="B290" s="1" t="s">
        <v>482</v>
      </c>
      <c r="C290" s="1" t="s">
        <v>189</v>
      </c>
      <c r="D290" s="2" t="s">
        <v>190</v>
      </c>
      <c r="E290" s="41">
        <v>1000</v>
      </c>
      <c r="F290" t="s">
        <v>783</v>
      </c>
    </row>
    <row r="291" spans="1:6" outlineLevel="2" x14ac:dyDescent="0.25">
      <c r="A291" t="str">
        <f t="shared" si="4"/>
        <v>2</v>
      </c>
      <c r="B291" s="1" t="s">
        <v>482</v>
      </c>
      <c r="C291" s="1" t="s">
        <v>193</v>
      </c>
      <c r="D291" s="2" t="s">
        <v>194</v>
      </c>
      <c r="E291" s="41">
        <v>6000</v>
      </c>
    </row>
    <row r="292" spans="1:6" outlineLevel="2" x14ac:dyDescent="0.25">
      <c r="A292" t="str">
        <f t="shared" si="4"/>
        <v>2</v>
      </c>
      <c r="B292" s="1" t="s">
        <v>482</v>
      </c>
      <c r="C292" s="1" t="s">
        <v>197</v>
      </c>
      <c r="D292" s="2" t="s">
        <v>198</v>
      </c>
      <c r="E292" s="41">
        <v>100</v>
      </c>
    </row>
    <row r="293" spans="1:6" outlineLevel="2" x14ac:dyDescent="0.25">
      <c r="A293" t="str">
        <f t="shared" si="4"/>
        <v>2</v>
      </c>
      <c r="B293" s="1" t="s">
        <v>482</v>
      </c>
      <c r="C293" s="1" t="s">
        <v>201</v>
      </c>
      <c r="D293" s="2" t="s">
        <v>244</v>
      </c>
      <c r="E293" s="41">
        <v>16500</v>
      </c>
    </row>
    <row r="294" spans="1:6" outlineLevel="2" x14ac:dyDescent="0.25">
      <c r="A294" t="str">
        <f t="shared" si="4"/>
        <v>2</v>
      </c>
      <c r="B294" s="1" t="s">
        <v>482</v>
      </c>
      <c r="C294" s="1" t="s">
        <v>207</v>
      </c>
      <c r="D294" s="2" t="s">
        <v>274</v>
      </c>
      <c r="E294" s="41">
        <v>3000</v>
      </c>
    </row>
    <row r="295" spans="1:6" outlineLevel="2" x14ac:dyDescent="0.25">
      <c r="A295" t="str">
        <f t="shared" si="4"/>
        <v>2</v>
      </c>
      <c r="B295" s="1" t="s">
        <v>482</v>
      </c>
      <c r="C295" s="1" t="s">
        <v>235</v>
      </c>
      <c r="D295" s="2" t="s">
        <v>320</v>
      </c>
      <c r="E295" s="41">
        <v>1000</v>
      </c>
    </row>
    <row r="296" spans="1:6" outlineLevel="2" x14ac:dyDescent="0.25">
      <c r="A296" t="str">
        <f t="shared" si="4"/>
        <v>2</v>
      </c>
      <c r="B296" s="1" t="s">
        <v>482</v>
      </c>
      <c r="C296" s="1" t="s">
        <v>211</v>
      </c>
      <c r="D296" s="2" t="s">
        <v>212</v>
      </c>
      <c r="E296" s="41">
        <v>2500</v>
      </c>
    </row>
    <row r="297" spans="1:6" outlineLevel="2" x14ac:dyDescent="0.25">
      <c r="A297" t="str">
        <f t="shared" si="4"/>
        <v>2</v>
      </c>
      <c r="B297" s="1" t="s">
        <v>482</v>
      </c>
      <c r="C297" s="1" t="s">
        <v>338</v>
      </c>
      <c r="D297" s="2" t="s">
        <v>483</v>
      </c>
      <c r="E297" s="41">
        <v>5000</v>
      </c>
    </row>
    <row r="298" spans="1:6" outlineLevel="2" x14ac:dyDescent="0.25">
      <c r="A298" t="str">
        <f t="shared" si="4"/>
        <v>2</v>
      </c>
      <c r="B298" s="1" t="s">
        <v>482</v>
      </c>
      <c r="C298" s="1" t="s">
        <v>227</v>
      </c>
      <c r="D298" s="2" t="s">
        <v>228</v>
      </c>
      <c r="E298" s="41">
        <v>2000</v>
      </c>
    </row>
    <row r="299" spans="1:6" outlineLevel="2" x14ac:dyDescent="0.25">
      <c r="A299" t="str">
        <f t="shared" si="4"/>
        <v>2</v>
      </c>
      <c r="B299" s="1" t="s">
        <v>482</v>
      </c>
      <c r="C299" s="1" t="s">
        <v>215</v>
      </c>
      <c r="D299" s="2" t="s">
        <v>216</v>
      </c>
      <c r="E299" s="41">
        <v>9587.7800000000007</v>
      </c>
    </row>
    <row r="300" spans="1:6" outlineLevel="2" x14ac:dyDescent="0.25">
      <c r="A300" t="str">
        <f t="shared" si="4"/>
        <v>2</v>
      </c>
      <c r="B300" s="1" t="s">
        <v>482</v>
      </c>
      <c r="C300" s="1" t="s">
        <v>217</v>
      </c>
      <c r="D300" s="2" t="s">
        <v>218</v>
      </c>
      <c r="E300" s="41">
        <v>3000</v>
      </c>
    </row>
    <row r="301" spans="1:6" outlineLevel="2" x14ac:dyDescent="0.25">
      <c r="A301" t="str">
        <f t="shared" si="4"/>
        <v>2</v>
      </c>
      <c r="B301" s="1" t="s">
        <v>482</v>
      </c>
      <c r="C301" s="1" t="s">
        <v>484</v>
      </c>
      <c r="D301" s="2" t="s">
        <v>485</v>
      </c>
      <c r="E301" s="41">
        <v>45000</v>
      </c>
    </row>
    <row r="302" spans="1:6" outlineLevel="2" x14ac:dyDescent="0.25">
      <c r="A302" s="16">
        <v>6</v>
      </c>
      <c r="B302" s="13">
        <v>3331</v>
      </c>
      <c r="C302" s="13">
        <v>62306</v>
      </c>
      <c r="D302" s="2" t="s">
        <v>826</v>
      </c>
      <c r="E302" s="41">
        <v>137379.41</v>
      </c>
    </row>
    <row r="303" spans="1:6" outlineLevel="2" x14ac:dyDescent="0.25">
      <c r="A303" t="str">
        <f t="shared" si="4"/>
        <v/>
      </c>
      <c r="B303" s="18" t="s">
        <v>585</v>
      </c>
      <c r="C303" s="18"/>
      <c r="D303" s="20" t="s">
        <v>645</v>
      </c>
      <c r="E303" s="57">
        <f>SUBTOTAL(9,E288:E302)</f>
        <v>311581.41000000003</v>
      </c>
    </row>
    <row r="304" spans="1:6" outlineLevel="2" x14ac:dyDescent="0.25">
      <c r="A304" t="str">
        <f t="shared" si="4"/>
        <v>2</v>
      </c>
      <c r="B304" s="1" t="s">
        <v>486</v>
      </c>
      <c r="C304" s="1" t="s">
        <v>193</v>
      </c>
      <c r="D304" s="2" t="s">
        <v>194</v>
      </c>
      <c r="E304" s="41">
        <v>9000</v>
      </c>
    </row>
    <row r="305" spans="1:6" outlineLevel="2" x14ac:dyDescent="0.25">
      <c r="A305" t="str">
        <f t="shared" si="4"/>
        <v>2</v>
      </c>
      <c r="B305" s="1" t="s">
        <v>486</v>
      </c>
      <c r="C305" s="1" t="s">
        <v>201</v>
      </c>
      <c r="D305" s="2" t="s">
        <v>244</v>
      </c>
      <c r="E305" s="41">
        <v>12500</v>
      </c>
    </row>
    <row r="306" spans="1:6" outlineLevel="2" x14ac:dyDescent="0.25">
      <c r="A306" t="str">
        <f t="shared" si="4"/>
        <v>2</v>
      </c>
      <c r="B306" s="1" t="s">
        <v>486</v>
      </c>
      <c r="C306" s="1" t="s">
        <v>203</v>
      </c>
      <c r="D306" s="2" t="s">
        <v>273</v>
      </c>
      <c r="E306" s="41">
        <v>4500</v>
      </c>
    </row>
    <row r="307" spans="1:6" outlineLevel="2" x14ac:dyDescent="0.25">
      <c r="A307" t="str">
        <f t="shared" si="4"/>
        <v>2</v>
      </c>
      <c r="B307" s="1" t="s">
        <v>486</v>
      </c>
      <c r="C307" s="1" t="s">
        <v>207</v>
      </c>
      <c r="D307" s="2" t="s">
        <v>274</v>
      </c>
      <c r="E307" s="41">
        <v>1000</v>
      </c>
    </row>
    <row r="308" spans="1:6" outlineLevel="2" x14ac:dyDescent="0.25">
      <c r="A308" t="str">
        <f t="shared" si="4"/>
        <v>2</v>
      </c>
      <c r="B308" s="1" t="s">
        <v>486</v>
      </c>
      <c r="C308" s="1" t="s">
        <v>209</v>
      </c>
      <c r="D308" s="2" t="s">
        <v>210</v>
      </c>
      <c r="E308" s="41">
        <v>300</v>
      </c>
    </row>
    <row r="309" spans="1:6" outlineLevel="2" x14ac:dyDescent="0.25">
      <c r="A309" t="str">
        <f t="shared" si="4"/>
        <v>2</v>
      </c>
      <c r="B309" s="1" t="s">
        <v>486</v>
      </c>
      <c r="C309" s="1" t="s">
        <v>235</v>
      </c>
      <c r="D309" s="2" t="s">
        <v>320</v>
      </c>
      <c r="E309" s="41">
        <v>2500</v>
      </c>
    </row>
    <row r="310" spans="1:6" outlineLevel="2" x14ac:dyDescent="0.25">
      <c r="A310" t="str">
        <f t="shared" si="4"/>
        <v>2</v>
      </c>
      <c r="B310" s="1" t="s">
        <v>486</v>
      </c>
      <c r="C310" s="1" t="s">
        <v>211</v>
      </c>
      <c r="D310" s="2" t="s">
        <v>212</v>
      </c>
      <c r="E310" s="41">
        <v>1150</v>
      </c>
    </row>
    <row r="311" spans="1:6" outlineLevel="2" x14ac:dyDescent="0.25">
      <c r="A311" t="str">
        <f t="shared" si="4"/>
        <v>2</v>
      </c>
      <c r="B311" s="1" t="s">
        <v>486</v>
      </c>
      <c r="C311" s="1" t="s">
        <v>215</v>
      </c>
      <c r="D311" s="2" t="s">
        <v>216</v>
      </c>
      <c r="E311" s="41">
        <v>10891.47</v>
      </c>
    </row>
    <row r="312" spans="1:6" outlineLevel="2" x14ac:dyDescent="0.25">
      <c r="A312" t="str">
        <f t="shared" si="4"/>
        <v>4</v>
      </c>
      <c r="B312" s="1" t="s">
        <v>486</v>
      </c>
      <c r="C312" s="1" t="s">
        <v>315</v>
      </c>
      <c r="D312" s="2" t="s">
        <v>487</v>
      </c>
      <c r="E312" s="41">
        <v>4850</v>
      </c>
      <c r="F312" t="s">
        <v>837</v>
      </c>
    </row>
    <row r="313" spans="1:6" outlineLevel="2" x14ac:dyDescent="0.25">
      <c r="A313" s="16">
        <v>6</v>
      </c>
      <c r="B313" s="13">
        <v>3332</v>
      </c>
      <c r="C313" s="13">
        <v>62307</v>
      </c>
      <c r="D313" s="2" t="s">
        <v>827</v>
      </c>
      <c r="E313" s="41">
        <v>65966.25</v>
      </c>
    </row>
    <row r="314" spans="1:6" outlineLevel="2" x14ac:dyDescent="0.25">
      <c r="A314" t="str">
        <f t="shared" si="4"/>
        <v/>
      </c>
      <c r="B314" s="18" t="s">
        <v>586</v>
      </c>
      <c r="C314" s="18"/>
      <c r="D314" s="20" t="s">
        <v>646</v>
      </c>
      <c r="E314" s="57">
        <f>SUBTOTAL(9,E304:E313)</f>
        <v>112657.72</v>
      </c>
    </row>
    <row r="315" spans="1:6" outlineLevel="2" x14ac:dyDescent="0.25">
      <c r="A315" t="str">
        <f t="shared" si="4"/>
        <v>1</v>
      </c>
      <c r="B315" s="1" t="s">
        <v>298</v>
      </c>
      <c r="C315" s="1" t="s">
        <v>181</v>
      </c>
      <c r="D315" s="2" t="s">
        <v>241</v>
      </c>
      <c r="E315" s="41">
        <v>29664.04</v>
      </c>
    </row>
    <row r="316" spans="1:6" outlineLevel="2" x14ac:dyDescent="0.25">
      <c r="A316" t="str">
        <f t="shared" si="4"/>
        <v>1</v>
      </c>
      <c r="B316" s="13">
        <v>334</v>
      </c>
      <c r="C316" s="13">
        <v>13001</v>
      </c>
      <c r="D316" s="2" t="s">
        <v>272</v>
      </c>
      <c r="E316" s="41">
        <v>1000</v>
      </c>
    </row>
    <row r="317" spans="1:6" outlineLevel="2" x14ac:dyDescent="0.25">
      <c r="A317" t="str">
        <f t="shared" si="4"/>
        <v>1</v>
      </c>
      <c r="B317" s="1" t="s">
        <v>298</v>
      </c>
      <c r="C317" s="1" t="s">
        <v>187</v>
      </c>
      <c r="D317" s="2" t="s">
        <v>188</v>
      </c>
      <c r="E317" s="41">
        <v>8374.32</v>
      </c>
    </row>
    <row r="318" spans="1:6" outlineLevel="2" x14ac:dyDescent="0.25">
      <c r="A318" t="str">
        <f t="shared" si="4"/>
        <v>2</v>
      </c>
      <c r="B318" s="1" t="s">
        <v>298</v>
      </c>
      <c r="C318" s="1" t="s">
        <v>260</v>
      </c>
      <c r="D318" s="2" t="s">
        <v>299</v>
      </c>
      <c r="E318" s="41">
        <v>8000</v>
      </c>
    </row>
    <row r="319" spans="1:6" outlineLevel="2" x14ac:dyDescent="0.25">
      <c r="A319" t="str">
        <f t="shared" si="4"/>
        <v>2</v>
      </c>
      <c r="B319" s="1" t="s">
        <v>298</v>
      </c>
      <c r="C319" s="1" t="s">
        <v>227</v>
      </c>
      <c r="D319" s="2" t="s">
        <v>228</v>
      </c>
      <c r="E319" s="41">
        <v>6000</v>
      </c>
    </row>
    <row r="320" spans="1:6" outlineLevel="2" x14ac:dyDescent="0.25">
      <c r="A320" t="str">
        <f t="shared" si="4"/>
        <v>2</v>
      </c>
      <c r="B320" s="1" t="s">
        <v>298</v>
      </c>
      <c r="C320" s="1" t="s">
        <v>217</v>
      </c>
      <c r="D320" s="2" t="s">
        <v>218</v>
      </c>
      <c r="E320" s="41">
        <v>3000</v>
      </c>
      <c r="F320" t="s">
        <v>862</v>
      </c>
    </row>
    <row r="321" spans="1:5" outlineLevel="2" x14ac:dyDescent="0.25">
      <c r="A321" t="str">
        <f t="shared" si="4"/>
        <v>2</v>
      </c>
      <c r="B321" s="1" t="s">
        <v>298</v>
      </c>
      <c r="C321" s="1" t="s">
        <v>300</v>
      </c>
      <c r="D321" s="2" t="s">
        <v>301</v>
      </c>
      <c r="E321" s="41">
        <v>13500</v>
      </c>
    </row>
    <row r="322" spans="1:5" outlineLevel="2" x14ac:dyDescent="0.25">
      <c r="A322" t="str">
        <f t="shared" si="4"/>
        <v>4</v>
      </c>
      <c r="B322" s="1" t="s">
        <v>298</v>
      </c>
      <c r="C322" s="1" t="s">
        <v>302</v>
      </c>
      <c r="D322" s="2" t="s">
        <v>303</v>
      </c>
      <c r="E322" s="41">
        <v>15000</v>
      </c>
    </row>
    <row r="323" spans="1:5" outlineLevel="2" x14ac:dyDescent="0.25">
      <c r="A323" t="str">
        <f t="shared" si="4"/>
        <v>4</v>
      </c>
      <c r="B323" s="1" t="s">
        <v>298</v>
      </c>
      <c r="C323" s="1" t="s">
        <v>304</v>
      </c>
      <c r="D323" s="2" t="s">
        <v>860</v>
      </c>
      <c r="E323" s="41">
        <v>3000</v>
      </c>
    </row>
    <row r="324" spans="1:5" outlineLevel="2" x14ac:dyDescent="0.25">
      <c r="A324" t="str">
        <f t="shared" si="4"/>
        <v>4</v>
      </c>
      <c r="B324" s="1" t="s">
        <v>298</v>
      </c>
      <c r="C324" s="1" t="s">
        <v>305</v>
      </c>
      <c r="D324" s="2" t="s">
        <v>306</v>
      </c>
      <c r="E324" s="41">
        <v>1800</v>
      </c>
    </row>
    <row r="325" spans="1:5" outlineLevel="2" x14ac:dyDescent="0.25">
      <c r="A325" t="str">
        <f t="shared" si="4"/>
        <v>4</v>
      </c>
      <c r="B325" s="1" t="s">
        <v>298</v>
      </c>
      <c r="C325" s="1" t="s">
        <v>307</v>
      </c>
      <c r="D325" s="2" t="s">
        <v>308</v>
      </c>
      <c r="E325" s="41">
        <v>9100</v>
      </c>
    </row>
    <row r="326" spans="1:5" outlineLevel="2" x14ac:dyDescent="0.25">
      <c r="A326" t="str">
        <f t="shared" si="4"/>
        <v>4</v>
      </c>
      <c r="B326" s="1" t="s">
        <v>298</v>
      </c>
      <c r="C326" s="1" t="s">
        <v>309</v>
      </c>
      <c r="D326" s="2" t="s">
        <v>310</v>
      </c>
      <c r="E326" s="41">
        <v>10000</v>
      </c>
    </row>
    <row r="327" spans="1:5" outlineLevel="2" x14ac:dyDescent="0.25">
      <c r="A327" t="str">
        <f t="shared" ref="A327:A395" si="5">MID(C327,1,1)</f>
        <v>4</v>
      </c>
      <c r="B327" s="1" t="s">
        <v>298</v>
      </c>
      <c r="C327" s="1" t="s">
        <v>311</v>
      </c>
      <c r="D327" s="2" t="s">
        <v>312</v>
      </c>
      <c r="E327" s="41">
        <v>5000</v>
      </c>
    </row>
    <row r="328" spans="1:5" outlineLevel="2" x14ac:dyDescent="0.25">
      <c r="A328" t="str">
        <f t="shared" si="5"/>
        <v>4</v>
      </c>
      <c r="B328" s="1" t="s">
        <v>298</v>
      </c>
      <c r="C328" s="1" t="s">
        <v>313</v>
      </c>
      <c r="D328" s="2" t="s">
        <v>314</v>
      </c>
      <c r="E328" s="41">
        <v>28000</v>
      </c>
    </row>
    <row r="329" spans="1:5" outlineLevel="2" x14ac:dyDescent="0.25">
      <c r="A329" t="str">
        <f t="shared" si="5"/>
        <v>4</v>
      </c>
      <c r="B329" s="1" t="s">
        <v>298</v>
      </c>
      <c r="C329" s="1" t="s">
        <v>315</v>
      </c>
      <c r="D329" s="2" t="s">
        <v>316</v>
      </c>
      <c r="E329" s="41">
        <v>4000</v>
      </c>
    </row>
    <row r="330" spans="1:5" outlineLevel="2" x14ac:dyDescent="0.25">
      <c r="A330" t="str">
        <f t="shared" si="5"/>
        <v>4</v>
      </c>
      <c r="B330" s="13">
        <v>334</v>
      </c>
      <c r="C330" s="13">
        <v>48964</v>
      </c>
      <c r="D330" s="2" t="s">
        <v>686</v>
      </c>
      <c r="E330" s="41">
        <v>0</v>
      </c>
    </row>
    <row r="331" spans="1:5" outlineLevel="2" x14ac:dyDescent="0.25">
      <c r="A331" s="16">
        <v>4</v>
      </c>
      <c r="B331" s="13">
        <v>334</v>
      </c>
      <c r="C331" s="13">
        <v>48967</v>
      </c>
      <c r="D331" s="2" t="s">
        <v>873</v>
      </c>
      <c r="E331" s="41">
        <v>4500</v>
      </c>
    </row>
    <row r="332" spans="1:5" outlineLevel="2" x14ac:dyDescent="0.25">
      <c r="A332" s="16">
        <v>4</v>
      </c>
      <c r="B332" s="13">
        <v>334</v>
      </c>
      <c r="C332" s="13">
        <v>48968</v>
      </c>
      <c r="D332" s="2" t="s">
        <v>856</v>
      </c>
      <c r="E332" s="41">
        <v>4000</v>
      </c>
    </row>
    <row r="333" spans="1:5" outlineLevel="2" x14ac:dyDescent="0.25">
      <c r="A333" s="16">
        <v>7</v>
      </c>
      <c r="B333" s="13">
        <v>334</v>
      </c>
      <c r="C333" s="13">
        <v>78006</v>
      </c>
      <c r="D333" s="2" t="s">
        <v>845</v>
      </c>
      <c r="E333" s="41">
        <v>18000</v>
      </c>
    </row>
    <row r="334" spans="1:5" outlineLevel="1" x14ac:dyDescent="0.25">
      <c r="A334" s="16">
        <v>7</v>
      </c>
      <c r="B334" s="13">
        <v>334</v>
      </c>
      <c r="C334" s="13">
        <v>78002</v>
      </c>
      <c r="D334" s="2" t="s">
        <v>787</v>
      </c>
      <c r="E334" s="41">
        <v>10000</v>
      </c>
    </row>
    <row r="335" spans="1:5" outlineLevel="2" x14ac:dyDescent="0.25">
      <c r="A335" t="str">
        <f t="shared" si="5"/>
        <v/>
      </c>
      <c r="B335" s="18" t="s">
        <v>554</v>
      </c>
      <c r="C335" s="18"/>
      <c r="D335" s="20" t="s">
        <v>647</v>
      </c>
      <c r="E335" s="57">
        <f>SUM(E315:E334)</f>
        <v>181938.36</v>
      </c>
    </row>
    <row r="336" spans="1:5" outlineLevel="1" x14ac:dyDescent="0.25">
      <c r="A336" t="str">
        <f t="shared" si="5"/>
        <v>6</v>
      </c>
      <c r="B336" s="1" t="s">
        <v>317</v>
      </c>
      <c r="C336" s="1" t="s">
        <v>318</v>
      </c>
      <c r="D336" s="2" t="s">
        <v>779</v>
      </c>
      <c r="E336" s="41">
        <v>7500</v>
      </c>
    </row>
    <row r="337" spans="1:6" outlineLevel="2" x14ac:dyDescent="0.25">
      <c r="A337" t="str">
        <f t="shared" si="5"/>
        <v/>
      </c>
      <c r="B337" s="18" t="s">
        <v>555</v>
      </c>
      <c r="C337" s="18"/>
      <c r="D337" s="20" t="s">
        <v>648</v>
      </c>
      <c r="E337" s="57">
        <f>SUBTOTAL(9,E336:E336)</f>
        <v>7500</v>
      </c>
    </row>
    <row r="338" spans="1:6" outlineLevel="2" x14ac:dyDescent="0.25">
      <c r="A338" t="str">
        <f t="shared" si="5"/>
        <v>2</v>
      </c>
      <c r="B338" s="1" t="s">
        <v>319</v>
      </c>
      <c r="C338" s="1" t="s">
        <v>193</v>
      </c>
      <c r="D338" s="2" t="s">
        <v>194</v>
      </c>
      <c r="E338" s="41">
        <v>1500</v>
      </c>
    </row>
    <row r="339" spans="1:6" outlineLevel="2" x14ac:dyDescent="0.25">
      <c r="A339" t="str">
        <f t="shared" si="5"/>
        <v>2</v>
      </c>
      <c r="B339" s="1" t="s">
        <v>319</v>
      </c>
      <c r="C339" s="1" t="s">
        <v>235</v>
      </c>
      <c r="D339" s="2" t="s">
        <v>320</v>
      </c>
      <c r="E339" s="41">
        <v>1000</v>
      </c>
    </row>
    <row r="340" spans="1:6" outlineLevel="2" x14ac:dyDescent="0.25">
      <c r="A340" t="str">
        <f t="shared" si="5"/>
        <v>2</v>
      </c>
      <c r="B340" s="1" t="s">
        <v>319</v>
      </c>
      <c r="C340" s="1" t="s">
        <v>211</v>
      </c>
      <c r="D340" s="2" t="s">
        <v>212</v>
      </c>
      <c r="E340" s="41">
        <v>60</v>
      </c>
    </row>
    <row r="341" spans="1:6" outlineLevel="2" x14ac:dyDescent="0.25">
      <c r="A341" t="str">
        <f t="shared" si="5"/>
        <v>2</v>
      </c>
      <c r="B341" s="1" t="s">
        <v>319</v>
      </c>
      <c r="C341" s="1" t="s">
        <v>215</v>
      </c>
      <c r="D341" s="2" t="s">
        <v>216</v>
      </c>
      <c r="E341" s="41">
        <v>9593.33</v>
      </c>
    </row>
    <row r="342" spans="1:6" outlineLevel="2" x14ac:dyDescent="0.25">
      <c r="A342" s="16">
        <v>6</v>
      </c>
      <c r="B342" s="13">
        <v>337</v>
      </c>
      <c r="C342" s="13">
        <v>62505</v>
      </c>
      <c r="D342" s="2" t="s">
        <v>848</v>
      </c>
      <c r="E342" s="41">
        <v>500</v>
      </c>
    </row>
    <row r="343" spans="1:6" outlineLevel="2" x14ac:dyDescent="0.25">
      <c r="A343" t="str">
        <f t="shared" si="5"/>
        <v/>
      </c>
      <c r="B343" s="18" t="s">
        <v>556</v>
      </c>
      <c r="C343" s="18"/>
      <c r="D343" s="20" t="s">
        <v>649</v>
      </c>
      <c r="E343" s="57">
        <f>SUBTOTAL(9,E338:E342)</f>
        <v>12653.33</v>
      </c>
    </row>
    <row r="344" spans="1:6" outlineLevel="2" x14ac:dyDescent="0.25">
      <c r="A344" t="str">
        <f t="shared" si="5"/>
        <v>2</v>
      </c>
      <c r="B344" s="13">
        <v>3381</v>
      </c>
      <c r="C344" s="13">
        <v>20200</v>
      </c>
      <c r="D344" s="37" t="s">
        <v>688</v>
      </c>
      <c r="E344" s="59">
        <v>20000</v>
      </c>
      <c r="F344" t="s">
        <v>805</v>
      </c>
    </row>
    <row r="345" spans="1:6" outlineLevel="2" x14ac:dyDescent="0.25">
      <c r="A345" t="str">
        <f t="shared" si="5"/>
        <v>2</v>
      </c>
      <c r="B345" s="1" t="s">
        <v>488</v>
      </c>
      <c r="C345" s="1" t="s">
        <v>189</v>
      </c>
      <c r="D345" s="2" t="s">
        <v>190</v>
      </c>
      <c r="E345" s="41">
        <v>6000</v>
      </c>
      <c r="F345" t="s">
        <v>758</v>
      </c>
    </row>
    <row r="346" spans="1:6" outlineLevel="2" x14ac:dyDescent="0.25">
      <c r="A346" t="str">
        <f t="shared" si="5"/>
        <v>2</v>
      </c>
      <c r="B346" s="1" t="s">
        <v>488</v>
      </c>
      <c r="C346" s="1" t="s">
        <v>193</v>
      </c>
      <c r="D346" s="2" t="s">
        <v>194</v>
      </c>
      <c r="E346" s="41">
        <v>7000</v>
      </c>
    </row>
    <row r="347" spans="1:6" outlineLevel="2" x14ac:dyDescent="0.25">
      <c r="A347" t="str">
        <f t="shared" si="5"/>
        <v>2</v>
      </c>
      <c r="B347" s="1" t="s">
        <v>488</v>
      </c>
      <c r="C347" s="1" t="s">
        <v>201</v>
      </c>
      <c r="D347" s="2" t="s">
        <v>244</v>
      </c>
      <c r="E347" s="41">
        <v>1000</v>
      </c>
    </row>
    <row r="348" spans="1:6" outlineLevel="2" x14ac:dyDescent="0.25">
      <c r="A348" t="str">
        <f t="shared" si="5"/>
        <v>2</v>
      </c>
      <c r="B348" s="1" t="s">
        <v>488</v>
      </c>
      <c r="C348" s="1" t="s">
        <v>203</v>
      </c>
      <c r="D348" s="2" t="s">
        <v>273</v>
      </c>
      <c r="E348" s="41">
        <v>1000</v>
      </c>
    </row>
    <row r="349" spans="1:6" outlineLevel="2" x14ac:dyDescent="0.25">
      <c r="A349" t="str">
        <f t="shared" si="5"/>
        <v>2</v>
      </c>
      <c r="B349" s="1" t="s">
        <v>488</v>
      </c>
      <c r="C349" s="1" t="s">
        <v>211</v>
      </c>
      <c r="D349" s="2" t="s">
        <v>212</v>
      </c>
      <c r="E349" s="41">
        <v>1000</v>
      </c>
    </row>
    <row r="350" spans="1:6" outlineLevel="2" x14ac:dyDescent="0.25">
      <c r="A350" s="16">
        <v>2</v>
      </c>
      <c r="B350" s="13">
        <v>3381</v>
      </c>
      <c r="C350" s="13">
        <v>22602</v>
      </c>
      <c r="D350" s="2" t="s">
        <v>339</v>
      </c>
      <c r="E350" s="41">
        <v>14000</v>
      </c>
    </row>
    <row r="351" spans="1:6" outlineLevel="2" x14ac:dyDescent="0.25">
      <c r="A351" t="str">
        <f t="shared" si="5"/>
        <v>2</v>
      </c>
      <c r="B351" s="1" t="s">
        <v>488</v>
      </c>
      <c r="C351" s="1" t="s">
        <v>324</v>
      </c>
      <c r="D351" s="2" t="s">
        <v>489</v>
      </c>
      <c r="E351" s="41">
        <v>4500</v>
      </c>
    </row>
    <row r="352" spans="1:6" outlineLevel="2" x14ac:dyDescent="0.25">
      <c r="A352" t="str">
        <f t="shared" si="5"/>
        <v>2</v>
      </c>
      <c r="B352" s="13">
        <v>3381</v>
      </c>
      <c r="C352" s="13">
        <v>22609</v>
      </c>
      <c r="D352" s="2" t="s">
        <v>687</v>
      </c>
      <c r="E352" s="41">
        <v>3000</v>
      </c>
    </row>
    <row r="353" spans="1:5" outlineLevel="2" x14ac:dyDescent="0.25">
      <c r="A353" t="str">
        <f t="shared" si="5"/>
        <v>2</v>
      </c>
      <c r="B353" s="13">
        <v>3381</v>
      </c>
      <c r="C353" s="13">
        <v>22636</v>
      </c>
      <c r="D353" s="2" t="s">
        <v>689</v>
      </c>
      <c r="E353" s="41">
        <v>34000</v>
      </c>
    </row>
    <row r="354" spans="1:5" outlineLevel="2" x14ac:dyDescent="0.25">
      <c r="A354" s="16">
        <v>2</v>
      </c>
      <c r="B354" s="13">
        <v>3381</v>
      </c>
      <c r="C354" s="13">
        <v>22639</v>
      </c>
      <c r="D354" s="2" t="s">
        <v>859</v>
      </c>
      <c r="E354" s="41">
        <v>8000</v>
      </c>
    </row>
    <row r="355" spans="1:5" outlineLevel="2" x14ac:dyDescent="0.25">
      <c r="A355" s="16">
        <v>2</v>
      </c>
      <c r="B355" s="13">
        <v>3381</v>
      </c>
      <c r="C355" s="13">
        <v>22640</v>
      </c>
      <c r="D355" s="2" t="s">
        <v>895</v>
      </c>
      <c r="E355" s="41">
        <v>9000</v>
      </c>
    </row>
    <row r="356" spans="1:5" outlineLevel="2" x14ac:dyDescent="0.25">
      <c r="A356" t="str">
        <f t="shared" si="5"/>
        <v>2</v>
      </c>
      <c r="B356" s="1" t="s">
        <v>488</v>
      </c>
      <c r="C356" s="1" t="s">
        <v>227</v>
      </c>
      <c r="D356" s="2" t="s">
        <v>228</v>
      </c>
      <c r="E356" s="41">
        <v>5000</v>
      </c>
    </row>
    <row r="357" spans="1:5" outlineLevel="2" x14ac:dyDescent="0.25">
      <c r="A357" t="str">
        <f t="shared" si="5"/>
        <v>2</v>
      </c>
      <c r="B357" s="1" t="s">
        <v>488</v>
      </c>
      <c r="C357" s="1" t="s">
        <v>217</v>
      </c>
      <c r="D357" s="2" t="s">
        <v>218</v>
      </c>
      <c r="E357" s="41">
        <v>1500</v>
      </c>
    </row>
    <row r="358" spans="1:5" outlineLevel="2" x14ac:dyDescent="0.25">
      <c r="A358" t="str">
        <f t="shared" si="5"/>
        <v>2</v>
      </c>
      <c r="B358" s="1" t="s">
        <v>488</v>
      </c>
      <c r="C358" s="1" t="s">
        <v>490</v>
      </c>
      <c r="D358" s="2" t="s">
        <v>491</v>
      </c>
      <c r="E358" s="41">
        <v>74000</v>
      </c>
    </row>
    <row r="359" spans="1:5" outlineLevel="2" x14ac:dyDescent="0.25">
      <c r="A359" t="str">
        <f t="shared" si="5"/>
        <v>2</v>
      </c>
      <c r="B359" s="1" t="s">
        <v>488</v>
      </c>
      <c r="C359" s="1" t="s">
        <v>492</v>
      </c>
      <c r="D359" s="2" t="s">
        <v>493</v>
      </c>
      <c r="E359" s="41">
        <v>75000</v>
      </c>
    </row>
    <row r="360" spans="1:5" outlineLevel="2" x14ac:dyDescent="0.25">
      <c r="A360" t="str">
        <f t="shared" si="5"/>
        <v>2</v>
      </c>
      <c r="B360" s="1" t="s">
        <v>488</v>
      </c>
      <c r="C360" s="1" t="s">
        <v>441</v>
      </c>
      <c r="D360" s="2" t="s">
        <v>494</v>
      </c>
      <c r="E360" s="41">
        <v>8000</v>
      </c>
    </row>
    <row r="361" spans="1:5" outlineLevel="2" x14ac:dyDescent="0.25">
      <c r="A361" t="str">
        <f t="shared" si="5"/>
        <v>4</v>
      </c>
      <c r="B361" s="1" t="s">
        <v>488</v>
      </c>
      <c r="C361" s="1" t="s">
        <v>495</v>
      </c>
      <c r="D361" s="2" t="s">
        <v>496</v>
      </c>
      <c r="E361" s="41">
        <v>6200</v>
      </c>
    </row>
    <row r="362" spans="1:5" outlineLevel="2" x14ac:dyDescent="0.25">
      <c r="A362" t="str">
        <f t="shared" si="5"/>
        <v>4</v>
      </c>
      <c r="B362" s="1" t="s">
        <v>488</v>
      </c>
      <c r="C362" s="1" t="s">
        <v>497</v>
      </c>
      <c r="D362" s="2" t="s">
        <v>498</v>
      </c>
      <c r="E362" s="41">
        <v>35000</v>
      </c>
    </row>
    <row r="363" spans="1:5" outlineLevel="1" x14ac:dyDescent="0.25">
      <c r="A363" t="str">
        <f t="shared" si="5"/>
        <v>4</v>
      </c>
      <c r="B363" s="1" t="s">
        <v>488</v>
      </c>
      <c r="C363" s="1" t="s">
        <v>499</v>
      </c>
      <c r="D363" s="2" t="s">
        <v>500</v>
      </c>
      <c r="E363" s="41">
        <v>20000</v>
      </c>
    </row>
    <row r="364" spans="1:5" outlineLevel="2" x14ac:dyDescent="0.25">
      <c r="A364" t="str">
        <f t="shared" si="5"/>
        <v>4</v>
      </c>
      <c r="B364" s="1" t="s">
        <v>488</v>
      </c>
      <c r="C364" s="1" t="s">
        <v>501</v>
      </c>
      <c r="D364" s="2" t="s">
        <v>502</v>
      </c>
      <c r="E364" s="41">
        <v>6000</v>
      </c>
    </row>
    <row r="365" spans="1:5" outlineLevel="2" x14ac:dyDescent="0.25">
      <c r="A365" s="16">
        <v>6</v>
      </c>
      <c r="B365" s="13">
        <v>3381</v>
      </c>
      <c r="C365" s="1" t="s">
        <v>321</v>
      </c>
      <c r="D365" s="2" t="s">
        <v>322</v>
      </c>
      <c r="E365" s="41">
        <v>36000</v>
      </c>
    </row>
    <row r="366" spans="1:5" outlineLevel="2" x14ac:dyDescent="0.25">
      <c r="A366" t="str">
        <f t="shared" si="5"/>
        <v/>
      </c>
      <c r="B366" s="18" t="s">
        <v>587</v>
      </c>
      <c r="C366" s="18"/>
      <c r="D366" s="20" t="s">
        <v>896</v>
      </c>
      <c r="E366" s="57">
        <f>SUM(E344:E365)</f>
        <v>375200</v>
      </c>
    </row>
    <row r="367" spans="1:5" outlineLevel="2" x14ac:dyDescent="0.25">
      <c r="A367" s="16">
        <v>1</v>
      </c>
      <c r="B367" s="13">
        <v>3382</v>
      </c>
      <c r="C367" s="13">
        <v>12000</v>
      </c>
      <c r="D367" s="2" t="s">
        <v>793</v>
      </c>
      <c r="E367" s="41">
        <v>10030.6</v>
      </c>
    </row>
    <row r="368" spans="1:5" outlineLevel="2" x14ac:dyDescent="0.25">
      <c r="A368" s="16">
        <v>1</v>
      </c>
      <c r="B368" s="13">
        <v>3382</v>
      </c>
      <c r="C368" s="13">
        <v>12100</v>
      </c>
      <c r="D368" s="2" t="s">
        <v>178</v>
      </c>
      <c r="E368" s="41">
        <v>5577.18</v>
      </c>
    </row>
    <row r="369" spans="1:6" outlineLevel="2" x14ac:dyDescent="0.25">
      <c r="A369" s="16">
        <v>1</v>
      </c>
      <c r="B369" s="13">
        <v>3382</v>
      </c>
      <c r="C369" s="13">
        <v>12101</v>
      </c>
      <c r="D369" s="2" t="s">
        <v>434</v>
      </c>
      <c r="E369" s="41">
        <v>10341.799999999999</v>
      </c>
    </row>
    <row r="370" spans="1:6" outlineLevel="2" x14ac:dyDescent="0.25">
      <c r="A370" t="str">
        <f t="shared" si="5"/>
        <v>1</v>
      </c>
      <c r="B370" s="1" t="s">
        <v>503</v>
      </c>
      <c r="C370" s="1" t="s">
        <v>181</v>
      </c>
      <c r="D370" s="2" t="s">
        <v>241</v>
      </c>
      <c r="E370" s="41">
        <v>27695.53</v>
      </c>
    </row>
    <row r="371" spans="1:6" outlineLevel="2" x14ac:dyDescent="0.25">
      <c r="A371" t="str">
        <f t="shared" si="5"/>
        <v>1</v>
      </c>
      <c r="B371" s="1" t="s">
        <v>503</v>
      </c>
      <c r="C371" s="1" t="s">
        <v>187</v>
      </c>
      <c r="D371" s="2" t="s">
        <v>188</v>
      </c>
      <c r="E371" s="41">
        <v>16631.939999999999</v>
      </c>
    </row>
    <row r="372" spans="1:6" outlineLevel="2" x14ac:dyDescent="0.25">
      <c r="A372" t="str">
        <f t="shared" si="5"/>
        <v>2</v>
      </c>
      <c r="B372" s="1" t="s">
        <v>503</v>
      </c>
      <c r="C372" s="1" t="s">
        <v>193</v>
      </c>
      <c r="D372" s="2" t="s">
        <v>194</v>
      </c>
      <c r="E372" s="41">
        <v>600</v>
      </c>
    </row>
    <row r="373" spans="1:6" outlineLevel="2" x14ac:dyDescent="0.25">
      <c r="A373" t="str">
        <f t="shared" si="5"/>
        <v>2</v>
      </c>
      <c r="B373" s="1" t="s">
        <v>503</v>
      </c>
      <c r="C373" s="1" t="s">
        <v>207</v>
      </c>
      <c r="D373" s="2" t="s">
        <v>274</v>
      </c>
      <c r="E373" s="41">
        <v>100</v>
      </c>
    </row>
    <row r="374" spans="1:6" outlineLevel="2" x14ac:dyDescent="0.25">
      <c r="A374" t="str">
        <f t="shared" si="5"/>
        <v>2</v>
      </c>
      <c r="B374" s="1" t="s">
        <v>503</v>
      </c>
      <c r="C374" s="1" t="s">
        <v>235</v>
      </c>
      <c r="D374" s="2" t="s">
        <v>504</v>
      </c>
      <c r="E374" s="41">
        <v>600</v>
      </c>
    </row>
    <row r="375" spans="1:6" outlineLevel="2" x14ac:dyDescent="0.25">
      <c r="A375" t="str">
        <f t="shared" si="5"/>
        <v>2</v>
      </c>
      <c r="B375" s="1" t="s">
        <v>503</v>
      </c>
      <c r="C375" s="1" t="s">
        <v>505</v>
      </c>
      <c r="D375" s="2" t="s">
        <v>506</v>
      </c>
      <c r="E375" s="41">
        <v>10000</v>
      </c>
    </row>
    <row r="376" spans="1:6" outlineLevel="2" x14ac:dyDescent="0.25">
      <c r="A376" t="str">
        <f t="shared" si="5"/>
        <v>2</v>
      </c>
      <c r="B376" s="1" t="s">
        <v>503</v>
      </c>
      <c r="C376" s="1" t="s">
        <v>507</v>
      </c>
      <c r="D376" s="2" t="s">
        <v>508</v>
      </c>
      <c r="E376" s="41">
        <v>30000</v>
      </c>
    </row>
    <row r="377" spans="1:6" outlineLevel="1" x14ac:dyDescent="0.25">
      <c r="A377" t="str">
        <f t="shared" si="5"/>
        <v>2</v>
      </c>
      <c r="B377" s="1" t="s">
        <v>503</v>
      </c>
      <c r="C377" s="1" t="s">
        <v>509</v>
      </c>
      <c r="D377" s="2" t="s">
        <v>510</v>
      </c>
      <c r="E377" s="41">
        <v>600</v>
      </c>
    </row>
    <row r="378" spans="1:6" outlineLevel="1" x14ac:dyDescent="0.25">
      <c r="A378" t="str">
        <f t="shared" si="5"/>
        <v>4</v>
      </c>
      <c r="B378" s="1" t="s">
        <v>503</v>
      </c>
      <c r="C378" s="1" t="s">
        <v>302</v>
      </c>
      <c r="D378" s="2" t="s">
        <v>511</v>
      </c>
      <c r="E378" s="41">
        <v>1000</v>
      </c>
    </row>
    <row r="379" spans="1:6" outlineLevel="1" x14ac:dyDescent="0.25">
      <c r="A379" t="str">
        <f t="shared" si="5"/>
        <v/>
      </c>
      <c r="B379" s="18" t="s">
        <v>588</v>
      </c>
      <c r="C379" s="18"/>
      <c r="D379" s="20" t="s">
        <v>650</v>
      </c>
      <c r="E379" s="57">
        <f>SUM(E367:E378)</f>
        <v>113177.05</v>
      </c>
    </row>
    <row r="380" spans="1:6" outlineLevel="2" x14ac:dyDescent="0.25">
      <c r="A380" t="str">
        <f t="shared" si="5"/>
        <v>1</v>
      </c>
      <c r="B380" s="39">
        <v>341</v>
      </c>
      <c r="C380" s="39">
        <v>13100</v>
      </c>
      <c r="D380" s="2" t="s">
        <v>241</v>
      </c>
      <c r="E380" s="41">
        <v>36835.58</v>
      </c>
    </row>
    <row r="381" spans="1:6" outlineLevel="2" x14ac:dyDescent="0.25">
      <c r="A381" t="str">
        <f t="shared" si="5"/>
        <v>1</v>
      </c>
      <c r="B381" s="39">
        <v>341</v>
      </c>
      <c r="C381" s="39">
        <v>16000</v>
      </c>
      <c r="D381" s="2" t="s">
        <v>188</v>
      </c>
      <c r="E381" s="41">
        <v>11835.48</v>
      </c>
    </row>
    <row r="382" spans="1:6" outlineLevel="2" x14ac:dyDescent="0.25">
      <c r="A382" t="str">
        <f t="shared" si="5"/>
        <v>2</v>
      </c>
      <c r="B382" s="1" t="s">
        <v>323</v>
      </c>
      <c r="C382" s="1" t="s">
        <v>193</v>
      </c>
      <c r="D382" s="2" t="s">
        <v>194</v>
      </c>
      <c r="E382" s="41">
        <v>300</v>
      </c>
    </row>
    <row r="383" spans="1:6" outlineLevel="2" x14ac:dyDescent="0.25">
      <c r="A383" t="str">
        <f t="shared" si="5"/>
        <v>2</v>
      </c>
      <c r="B383" s="1" t="s">
        <v>323</v>
      </c>
      <c r="C383" s="1" t="s">
        <v>324</v>
      </c>
      <c r="D383" s="2" t="s">
        <v>865</v>
      </c>
      <c r="E383" s="41">
        <v>62000</v>
      </c>
      <c r="F383" t="s">
        <v>863</v>
      </c>
    </row>
    <row r="384" spans="1:6" outlineLevel="2" x14ac:dyDescent="0.25">
      <c r="A384" t="str">
        <f t="shared" si="5"/>
        <v>2</v>
      </c>
      <c r="B384" s="1" t="s">
        <v>323</v>
      </c>
      <c r="C384" s="1" t="s">
        <v>227</v>
      </c>
      <c r="D384" s="2" t="s">
        <v>228</v>
      </c>
      <c r="E384" s="41">
        <v>2500</v>
      </c>
    </row>
    <row r="385" spans="1:6" outlineLevel="2" x14ac:dyDescent="0.25">
      <c r="A385" t="str">
        <f t="shared" si="5"/>
        <v>4</v>
      </c>
      <c r="B385" s="1" t="s">
        <v>323</v>
      </c>
      <c r="C385" s="1" t="s">
        <v>302</v>
      </c>
      <c r="D385" s="2" t="s">
        <v>325</v>
      </c>
      <c r="E385" s="41">
        <v>5000</v>
      </c>
    </row>
    <row r="386" spans="1:6" outlineLevel="2" x14ac:dyDescent="0.25">
      <c r="A386" t="str">
        <f t="shared" si="5"/>
        <v>4</v>
      </c>
      <c r="B386" s="1" t="s">
        <v>323</v>
      </c>
      <c r="C386" s="1" t="s">
        <v>326</v>
      </c>
      <c r="D386" s="2" t="s">
        <v>327</v>
      </c>
      <c r="E386" s="41">
        <v>25000</v>
      </c>
    </row>
    <row r="387" spans="1:6" outlineLevel="2" x14ac:dyDescent="0.25">
      <c r="A387" t="str">
        <f t="shared" si="5"/>
        <v>4</v>
      </c>
      <c r="B387" s="1" t="s">
        <v>323</v>
      </c>
      <c r="C387" s="1" t="s">
        <v>328</v>
      </c>
      <c r="D387" s="2" t="s">
        <v>329</v>
      </c>
      <c r="E387" s="41">
        <v>5500</v>
      </c>
    </row>
    <row r="388" spans="1:6" outlineLevel="2" x14ac:dyDescent="0.25">
      <c r="A388" t="str">
        <f t="shared" si="5"/>
        <v>4</v>
      </c>
      <c r="B388" s="1" t="s">
        <v>323</v>
      </c>
      <c r="C388" s="1" t="s">
        <v>330</v>
      </c>
      <c r="D388" s="2" t="s">
        <v>331</v>
      </c>
      <c r="E388" s="41">
        <v>12000</v>
      </c>
    </row>
    <row r="389" spans="1:6" outlineLevel="2" x14ac:dyDescent="0.25">
      <c r="A389" t="str">
        <f t="shared" si="5"/>
        <v>4</v>
      </c>
      <c r="B389" s="1" t="s">
        <v>323</v>
      </c>
      <c r="C389" s="1" t="s">
        <v>332</v>
      </c>
      <c r="D389" s="2" t="s">
        <v>333</v>
      </c>
      <c r="E389" s="41">
        <v>2000</v>
      </c>
    </row>
    <row r="390" spans="1:6" outlineLevel="2" x14ac:dyDescent="0.25">
      <c r="A390" t="str">
        <f t="shared" si="5"/>
        <v>4</v>
      </c>
      <c r="B390" s="1" t="s">
        <v>323</v>
      </c>
      <c r="C390" s="1" t="s">
        <v>334</v>
      </c>
      <c r="D390" s="2" t="s">
        <v>335</v>
      </c>
      <c r="E390" s="41">
        <v>0</v>
      </c>
    </row>
    <row r="391" spans="1:6" outlineLevel="2" x14ac:dyDescent="0.25">
      <c r="A391" s="16">
        <v>4</v>
      </c>
      <c r="B391" s="13">
        <v>341</v>
      </c>
      <c r="C391" s="13">
        <v>48971</v>
      </c>
      <c r="D391" s="2" t="s">
        <v>864</v>
      </c>
      <c r="E391" s="41">
        <v>1500</v>
      </c>
    </row>
    <row r="392" spans="1:6" outlineLevel="1" x14ac:dyDescent="0.25">
      <c r="A392" t="str">
        <f t="shared" si="5"/>
        <v>4</v>
      </c>
      <c r="B392" s="13">
        <v>341</v>
      </c>
      <c r="C392" s="13">
        <v>48965</v>
      </c>
      <c r="D392" s="2" t="s">
        <v>685</v>
      </c>
      <c r="E392" s="41">
        <v>4000</v>
      </c>
    </row>
    <row r="393" spans="1:6" outlineLevel="2" x14ac:dyDescent="0.25">
      <c r="A393" t="str">
        <f t="shared" si="5"/>
        <v/>
      </c>
      <c r="B393" s="18" t="s">
        <v>557</v>
      </c>
      <c r="C393" s="18"/>
      <c r="D393" s="20" t="s">
        <v>651</v>
      </c>
      <c r="E393" s="57">
        <f>SUBTOTAL(9,E380:E392)</f>
        <v>168471.06</v>
      </c>
    </row>
    <row r="394" spans="1:6" outlineLevel="2" x14ac:dyDescent="0.25">
      <c r="A394" s="16">
        <v>2</v>
      </c>
      <c r="B394" s="13">
        <v>3421</v>
      </c>
      <c r="C394" s="13">
        <v>21200</v>
      </c>
      <c r="D394" s="2" t="s">
        <v>684</v>
      </c>
      <c r="E394" s="41">
        <v>5000</v>
      </c>
      <c r="F394" t="s">
        <v>868</v>
      </c>
    </row>
    <row r="395" spans="1:6" outlineLevel="2" x14ac:dyDescent="0.25">
      <c r="A395" t="str">
        <f t="shared" si="5"/>
        <v>2</v>
      </c>
      <c r="B395" s="1" t="s">
        <v>512</v>
      </c>
      <c r="C395" s="1" t="s">
        <v>193</v>
      </c>
      <c r="D395" s="2" t="s">
        <v>194</v>
      </c>
      <c r="E395" s="41">
        <v>4000</v>
      </c>
    </row>
    <row r="396" spans="1:6" outlineLevel="2" x14ac:dyDescent="0.25">
      <c r="A396" t="str">
        <f t="shared" ref="A396:A459" si="6">MID(C396,1,1)</f>
        <v>2</v>
      </c>
      <c r="B396" s="1" t="s">
        <v>512</v>
      </c>
      <c r="C396" s="1" t="s">
        <v>201</v>
      </c>
      <c r="D396" s="2" t="s">
        <v>202</v>
      </c>
      <c r="E396" s="41">
        <v>14000</v>
      </c>
    </row>
    <row r="397" spans="1:6" outlineLevel="2" x14ac:dyDescent="0.25">
      <c r="A397" t="str">
        <f t="shared" si="6"/>
        <v>2</v>
      </c>
      <c r="B397" s="1" t="s">
        <v>512</v>
      </c>
      <c r="C397" s="1" t="s">
        <v>203</v>
      </c>
      <c r="D397" s="2" t="s">
        <v>513</v>
      </c>
      <c r="E397" s="41">
        <v>20000</v>
      </c>
      <c r="F397" t="s">
        <v>771</v>
      </c>
    </row>
    <row r="398" spans="1:6" outlineLevel="2" x14ac:dyDescent="0.25">
      <c r="A398" t="str">
        <f t="shared" si="6"/>
        <v>2</v>
      </c>
      <c r="B398" s="1" t="s">
        <v>512</v>
      </c>
      <c r="C398" s="1" t="s">
        <v>207</v>
      </c>
      <c r="D398" s="2" t="s">
        <v>274</v>
      </c>
      <c r="E398" s="41">
        <v>3000</v>
      </c>
    </row>
    <row r="399" spans="1:6" outlineLevel="2" x14ac:dyDescent="0.25">
      <c r="A399" t="str">
        <f t="shared" si="6"/>
        <v>2</v>
      </c>
      <c r="B399" s="1" t="s">
        <v>512</v>
      </c>
      <c r="C399" s="1" t="s">
        <v>211</v>
      </c>
      <c r="D399" s="2" t="s">
        <v>212</v>
      </c>
      <c r="E399" s="41">
        <v>2000</v>
      </c>
    </row>
    <row r="400" spans="1:6" outlineLevel="2" x14ac:dyDescent="0.25">
      <c r="A400" t="str">
        <f t="shared" si="6"/>
        <v>2</v>
      </c>
      <c r="B400" s="1" t="s">
        <v>512</v>
      </c>
      <c r="C400" s="1" t="s">
        <v>215</v>
      </c>
      <c r="D400" s="2" t="s">
        <v>216</v>
      </c>
      <c r="E400" s="41">
        <v>6514.87</v>
      </c>
    </row>
    <row r="401" spans="1:6" outlineLevel="2" x14ac:dyDescent="0.25">
      <c r="A401" s="16">
        <v>6</v>
      </c>
      <c r="B401" s="13">
        <v>3421</v>
      </c>
      <c r="C401" s="13">
        <v>63208</v>
      </c>
      <c r="D401" s="2" t="s">
        <v>811</v>
      </c>
      <c r="E401" s="41">
        <v>35000</v>
      </c>
    </row>
    <row r="402" spans="1:6" outlineLevel="1" x14ac:dyDescent="0.25">
      <c r="A402" t="str">
        <f t="shared" si="6"/>
        <v>6</v>
      </c>
      <c r="B402" s="1" t="s">
        <v>512</v>
      </c>
      <c r="C402" s="13">
        <v>62260</v>
      </c>
      <c r="D402" s="2" t="s">
        <v>782</v>
      </c>
      <c r="E402" s="41">
        <v>5000</v>
      </c>
    </row>
    <row r="403" spans="1:6" outlineLevel="2" x14ac:dyDescent="0.25">
      <c r="A403" t="str">
        <f t="shared" si="6"/>
        <v/>
      </c>
      <c r="B403" s="18" t="s">
        <v>589</v>
      </c>
      <c r="C403" s="18"/>
      <c r="D403" s="20" t="s">
        <v>652</v>
      </c>
      <c r="E403" s="57">
        <f>SUM(E394:E402)</f>
        <v>94514.87</v>
      </c>
    </row>
    <row r="404" spans="1:6" outlineLevel="2" x14ac:dyDescent="0.25">
      <c r="A404" t="str">
        <f t="shared" si="6"/>
        <v>1</v>
      </c>
      <c r="B404" s="1" t="s">
        <v>514</v>
      </c>
      <c r="C404" s="13">
        <v>13000</v>
      </c>
      <c r="D404" s="2" t="s">
        <v>841</v>
      </c>
      <c r="E404" s="41">
        <v>26629.5</v>
      </c>
    </row>
    <row r="405" spans="1:6" outlineLevel="2" x14ac:dyDescent="0.25">
      <c r="A405" t="str">
        <f t="shared" si="6"/>
        <v>1</v>
      </c>
      <c r="B405" s="1" t="s">
        <v>514</v>
      </c>
      <c r="C405" s="1" t="s">
        <v>187</v>
      </c>
      <c r="D405" s="2" t="s">
        <v>188</v>
      </c>
      <c r="E405" s="41">
        <v>9900.7199999999993</v>
      </c>
    </row>
    <row r="406" spans="1:6" outlineLevel="2" x14ac:dyDescent="0.25">
      <c r="A406" t="str">
        <f t="shared" si="6"/>
        <v>2</v>
      </c>
      <c r="B406" s="1" t="s">
        <v>514</v>
      </c>
      <c r="C406" s="1" t="s">
        <v>193</v>
      </c>
      <c r="D406" s="2" t="s">
        <v>194</v>
      </c>
      <c r="E406" s="41">
        <v>6000</v>
      </c>
    </row>
    <row r="407" spans="1:6" outlineLevel="2" x14ac:dyDescent="0.25">
      <c r="A407" t="str">
        <f t="shared" si="6"/>
        <v>2</v>
      </c>
      <c r="B407" s="1" t="s">
        <v>514</v>
      </c>
      <c r="C407" s="1" t="s">
        <v>515</v>
      </c>
      <c r="D407" s="2" t="s">
        <v>516</v>
      </c>
      <c r="E407" s="41">
        <v>1000</v>
      </c>
    </row>
    <row r="408" spans="1:6" outlineLevel="2" x14ac:dyDescent="0.25">
      <c r="A408" t="str">
        <f t="shared" si="6"/>
        <v>2</v>
      </c>
      <c r="B408" s="1" t="s">
        <v>514</v>
      </c>
      <c r="C408" s="1" t="s">
        <v>197</v>
      </c>
      <c r="D408" s="2" t="s">
        <v>198</v>
      </c>
      <c r="E408" s="41">
        <v>750</v>
      </c>
      <c r="F408" t="s">
        <v>801</v>
      </c>
    </row>
    <row r="409" spans="1:6" outlineLevel="2" x14ac:dyDescent="0.25">
      <c r="A409" t="str">
        <f t="shared" si="6"/>
        <v>2</v>
      </c>
      <c r="B409" s="1" t="s">
        <v>514</v>
      </c>
      <c r="C409" s="1" t="s">
        <v>201</v>
      </c>
      <c r="D409" s="2" t="s">
        <v>244</v>
      </c>
      <c r="E409" s="41">
        <v>10000</v>
      </c>
    </row>
    <row r="410" spans="1:6" outlineLevel="2" x14ac:dyDescent="0.25">
      <c r="A410" t="str">
        <f t="shared" si="6"/>
        <v>2</v>
      </c>
      <c r="B410" s="1" t="s">
        <v>514</v>
      </c>
      <c r="C410" s="1" t="s">
        <v>203</v>
      </c>
      <c r="D410" s="2" t="s">
        <v>273</v>
      </c>
      <c r="E410" s="41">
        <v>6000</v>
      </c>
    </row>
    <row r="411" spans="1:6" outlineLevel="2" x14ac:dyDescent="0.25">
      <c r="A411" t="str">
        <f t="shared" si="6"/>
        <v>2</v>
      </c>
      <c r="B411" s="1" t="s">
        <v>514</v>
      </c>
      <c r="C411" s="1" t="s">
        <v>207</v>
      </c>
      <c r="D411" s="2" t="s">
        <v>274</v>
      </c>
      <c r="E411" s="41">
        <v>600</v>
      </c>
    </row>
    <row r="412" spans="1:6" outlineLevel="2" x14ac:dyDescent="0.25">
      <c r="A412" t="str">
        <f t="shared" si="6"/>
        <v>2</v>
      </c>
      <c r="B412" s="1" t="s">
        <v>514</v>
      </c>
      <c r="C412" s="1" t="s">
        <v>209</v>
      </c>
      <c r="D412" s="2" t="s">
        <v>210</v>
      </c>
      <c r="E412" s="41">
        <v>325</v>
      </c>
    </row>
    <row r="413" spans="1:6" outlineLevel="2" x14ac:dyDescent="0.25">
      <c r="A413" t="str">
        <f t="shared" si="6"/>
        <v>2</v>
      </c>
      <c r="B413" s="1" t="s">
        <v>514</v>
      </c>
      <c r="C413" s="1" t="s">
        <v>235</v>
      </c>
      <c r="D413" s="2" t="s">
        <v>320</v>
      </c>
      <c r="E413" s="41">
        <v>1000</v>
      </c>
    </row>
    <row r="414" spans="1:6" outlineLevel="1" x14ac:dyDescent="0.25">
      <c r="A414" t="str">
        <f t="shared" si="6"/>
        <v>2</v>
      </c>
      <c r="B414" s="1" t="s">
        <v>514</v>
      </c>
      <c r="C414" s="1" t="s">
        <v>211</v>
      </c>
      <c r="D414" s="2" t="s">
        <v>212</v>
      </c>
      <c r="E414" s="41">
        <v>1300</v>
      </c>
    </row>
    <row r="415" spans="1:6" outlineLevel="2" x14ac:dyDescent="0.25">
      <c r="A415" t="str">
        <f t="shared" si="6"/>
        <v>2</v>
      </c>
      <c r="B415" s="1" t="s">
        <v>514</v>
      </c>
      <c r="C415" s="1" t="s">
        <v>215</v>
      </c>
      <c r="D415" s="2" t="s">
        <v>216</v>
      </c>
      <c r="E415" s="41">
        <v>9536.44</v>
      </c>
    </row>
    <row r="416" spans="1:6" outlineLevel="2" x14ac:dyDescent="0.25">
      <c r="A416" t="str">
        <f t="shared" si="6"/>
        <v/>
      </c>
      <c r="B416" s="18" t="s">
        <v>590</v>
      </c>
      <c r="C416" s="18"/>
      <c r="D416" s="20" t="s">
        <v>653</v>
      </c>
      <c r="E416" s="57">
        <f>SUBTOTAL(9,E404:E415)</f>
        <v>73041.66</v>
      </c>
    </row>
    <row r="417" spans="1:6" outlineLevel="1" x14ac:dyDescent="0.25">
      <c r="A417" t="str">
        <f t="shared" si="6"/>
        <v>1</v>
      </c>
      <c r="B417" s="1" t="s">
        <v>336</v>
      </c>
      <c r="C417" s="1" t="s">
        <v>181</v>
      </c>
      <c r="D417" s="2" t="s">
        <v>241</v>
      </c>
      <c r="E417" s="41">
        <v>36029.660000000003</v>
      </c>
    </row>
    <row r="418" spans="1:6" outlineLevel="2" x14ac:dyDescent="0.25">
      <c r="A418" t="str">
        <f t="shared" si="6"/>
        <v>1</v>
      </c>
      <c r="B418" s="1" t="s">
        <v>336</v>
      </c>
      <c r="C418" s="1" t="s">
        <v>187</v>
      </c>
      <c r="D418" s="2" t="s">
        <v>188</v>
      </c>
      <c r="E418" s="41">
        <v>11522.28</v>
      </c>
    </row>
    <row r="419" spans="1:6" outlineLevel="2" x14ac:dyDescent="0.25">
      <c r="A419" t="str">
        <f t="shared" si="6"/>
        <v/>
      </c>
      <c r="B419" s="18" t="s">
        <v>558</v>
      </c>
      <c r="C419" s="18"/>
      <c r="D419" s="20" t="s">
        <v>654</v>
      </c>
      <c r="E419" s="57">
        <f>SUBTOTAL(9,E417:E418)</f>
        <v>47551.94</v>
      </c>
    </row>
    <row r="420" spans="1:6" outlineLevel="2" x14ac:dyDescent="0.25">
      <c r="A420" s="16">
        <v>2</v>
      </c>
      <c r="B420" s="13">
        <v>4314</v>
      </c>
      <c r="C420" s="13">
        <v>22602</v>
      </c>
      <c r="D420" s="37" t="s">
        <v>339</v>
      </c>
      <c r="E420" s="59">
        <v>3750</v>
      </c>
    </row>
    <row r="421" spans="1:6" outlineLevel="2" x14ac:dyDescent="0.25">
      <c r="A421" t="str">
        <f t="shared" si="6"/>
        <v>2</v>
      </c>
      <c r="B421" s="1" t="s">
        <v>517</v>
      </c>
      <c r="C421" s="13">
        <v>22639</v>
      </c>
      <c r="D421" s="2" t="s">
        <v>680</v>
      </c>
      <c r="E421" s="41">
        <v>25000</v>
      </c>
    </row>
    <row r="422" spans="1:6" outlineLevel="2" x14ac:dyDescent="0.25">
      <c r="A422" t="str">
        <f t="shared" si="6"/>
        <v>2</v>
      </c>
      <c r="B422" s="1" t="s">
        <v>517</v>
      </c>
      <c r="C422" s="1" t="s">
        <v>518</v>
      </c>
      <c r="D422" s="2" t="s">
        <v>804</v>
      </c>
      <c r="E422" s="41">
        <v>38000</v>
      </c>
    </row>
    <row r="423" spans="1:6" outlineLevel="2" x14ac:dyDescent="0.25">
      <c r="A423" t="str">
        <f t="shared" si="6"/>
        <v>4</v>
      </c>
      <c r="B423" s="13">
        <v>4314</v>
      </c>
      <c r="C423" s="13">
        <v>46603</v>
      </c>
      <c r="D423" s="2" t="s">
        <v>284</v>
      </c>
      <c r="E423" s="41">
        <v>300</v>
      </c>
    </row>
    <row r="424" spans="1:6" outlineLevel="1" x14ac:dyDescent="0.25">
      <c r="A424" t="str">
        <f t="shared" si="6"/>
        <v>4</v>
      </c>
      <c r="B424" s="1" t="s">
        <v>517</v>
      </c>
      <c r="C424" s="1" t="s">
        <v>519</v>
      </c>
      <c r="D424" s="2" t="s">
        <v>740</v>
      </c>
      <c r="E424" s="41">
        <v>3800</v>
      </c>
    </row>
    <row r="425" spans="1:6" outlineLevel="2" x14ac:dyDescent="0.25">
      <c r="A425" t="str">
        <f t="shared" si="6"/>
        <v/>
      </c>
      <c r="B425" s="18" t="s">
        <v>591</v>
      </c>
      <c r="C425" s="18"/>
      <c r="D425" s="20" t="s">
        <v>739</v>
      </c>
      <c r="E425" s="57">
        <f>SUM(E420:E424)</f>
        <v>70850</v>
      </c>
    </row>
    <row r="426" spans="1:6" outlineLevel="2" x14ac:dyDescent="0.25">
      <c r="A426" t="str">
        <f t="shared" si="6"/>
        <v>2</v>
      </c>
      <c r="B426" s="13" t="s">
        <v>337</v>
      </c>
      <c r="C426" s="13" t="s">
        <v>338</v>
      </c>
      <c r="D426" s="2" t="s">
        <v>339</v>
      </c>
      <c r="E426" s="41">
        <v>6700</v>
      </c>
    </row>
    <row r="427" spans="1:6" outlineLevel="2" x14ac:dyDescent="0.25">
      <c r="A427" t="str">
        <f t="shared" si="6"/>
        <v>2</v>
      </c>
      <c r="B427" s="13" t="s">
        <v>337</v>
      </c>
      <c r="C427" s="13" t="s">
        <v>340</v>
      </c>
      <c r="D427" s="2" t="s">
        <v>341</v>
      </c>
      <c r="E427" s="41">
        <v>8000</v>
      </c>
      <c r="F427" t="s">
        <v>780</v>
      </c>
    </row>
    <row r="428" spans="1:6" outlineLevel="2" x14ac:dyDescent="0.25">
      <c r="A428" t="str">
        <f t="shared" si="6"/>
        <v>2</v>
      </c>
      <c r="B428" s="13">
        <v>432</v>
      </c>
      <c r="C428" s="13" t="s">
        <v>522</v>
      </c>
      <c r="D428" s="2" t="s">
        <v>523</v>
      </c>
      <c r="E428" s="41">
        <v>4500</v>
      </c>
      <c r="F428" t="s">
        <v>769</v>
      </c>
    </row>
    <row r="429" spans="1:6" outlineLevel="2" x14ac:dyDescent="0.25">
      <c r="A429" t="str">
        <f t="shared" si="6"/>
        <v>2</v>
      </c>
      <c r="B429" s="13" t="s">
        <v>337</v>
      </c>
      <c r="C429" s="13" t="s">
        <v>227</v>
      </c>
      <c r="D429" s="2" t="s">
        <v>228</v>
      </c>
      <c r="E429" s="41">
        <v>2000</v>
      </c>
    </row>
    <row r="430" spans="1:6" outlineLevel="2" x14ac:dyDescent="0.25">
      <c r="A430" t="str">
        <f t="shared" si="6"/>
        <v>2</v>
      </c>
      <c r="B430" s="13">
        <v>432</v>
      </c>
      <c r="C430" s="13">
        <v>22700</v>
      </c>
      <c r="D430" s="2" t="s">
        <v>749</v>
      </c>
      <c r="E430" s="41">
        <v>1861.39</v>
      </c>
    </row>
    <row r="431" spans="1:6" outlineLevel="2" x14ac:dyDescent="0.25">
      <c r="A431" s="16">
        <v>2</v>
      </c>
      <c r="B431" s="13" t="s">
        <v>337</v>
      </c>
      <c r="C431" s="13" t="s">
        <v>217</v>
      </c>
      <c r="D431" s="2" t="s">
        <v>342</v>
      </c>
      <c r="E431" s="41">
        <v>25500</v>
      </c>
      <c r="F431" t="s">
        <v>770</v>
      </c>
    </row>
    <row r="432" spans="1:6" outlineLevel="2" x14ac:dyDescent="0.25">
      <c r="A432" s="16">
        <v>4</v>
      </c>
      <c r="B432" s="13" t="s">
        <v>337</v>
      </c>
      <c r="C432" s="13" t="s">
        <v>343</v>
      </c>
      <c r="D432" s="2" t="s">
        <v>344</v>
      </c>
      <c r="E432" s="41">
        <v>2841</v>
      </c>
    </row>
    <row r="433" spans="1:5" outlineLevel="2" x14ac:dyDescent="0.25">
      <c r="A433" s="16">
        <v>4</v>
      </c>
      <c r="B433" s="13" t="s">
        <v>337</v>
      </c>
      <c r="C433" s="13" t="s">
        <v>142</v>
      </c>
      <c r="D433" s="2" t="s">
        <v>345</v>
      </c>
      <c r="E433" s="41">
        <v>6000</v>
      </c>
    </row>
    <row r="434" spans="1:5" outlineLevel="1" x14ac:dyDescent="0.25">
      <c r="A434" t="str">
        <f t="shared" si="6"/>
        <v>7</v>
      </c>
      <c r="B434" s="13">
        <v>432</v>
      </c>
      <c r="C434" s="13">
        <v>78007</v>
      </c>
      <c r="D434" s="2" t="s">
        <v>777</v>
      </c>
      <c r="E434" s="41">
        <v>15000</v>
      </c>
    </row>
    <row r="435" spans="1:5" outlineLevel="2" x14ac:dyDescent="0.25">
      <c r="A435" t="str">
        <f t="shared" si="6"/>
        <v/>
      </c>
      <c r="B435" s="18" t="s">
        <v>559</v>
      </c>
      <c r="C435" s="18"/>
      <c r="D435" s="20" t="s">
        <v>655</v>
      </c>
      <c r="E435" s="57">
        <f>SUBTOTAL(9,E426:E434)</f>
        <v>72402.39</v>
      </c>
    </row>
    <row r="436" spans="1:5" outlineLevel="2" x14ac:dyDescent="0.25">
      <c r="A436" t="str">
        <f t="shared" si="6"/>
        <v>1</v>
      </c>
      <c r="B436" s="13">
        <v>4331</v>
      </c>
      <c r="C436" s="1" t="s">
        <v>237</v>
      </c>
      <c r="D436" s="2" t="s">
        <v>521</v>
      </c>
      <c r="E436" s="41">
        <v>17911</v>
      </c>
    </row>
    <row r="437" spans="1:5" outlineLevel="2" x14ac:dyDescent="0.25">
      <c r="A437" t="str">
        <f t="shared" si="6"/>
        <v>1</v>
      </c>
      <c r="B437" s="1" t="s">
        <v>520</v>
      </c>
      <c r="C437" s="1" t="s">
        <v>175</v>
      </c>
      <c r="D437" s="2" t="s">
        <v>695</v>
      </c>
      <c r="E437" s="41">
        <v>8727.2000000000007</v>
      </c>
    </row>
    <row r="438" spans="1:5" outlineLevel="2" x14ac:dyDescent="0.25">
      <c r="A438" t="str">
        <f t="shared" si="6"/>
        <v>1</v>
      </c>
      <c r="B438" s="1" t="s">
        <v>520</v>
      </c>
      <c r="C438" s="1" t="s">
        <v>177</v>
      </c>
      <c r="D438" s="2" t="s">
        <v>178</v>
      </c>
      <c r="E438" s="41">
        <v>11929.26</v>
      </c>
    </row>
    <row r="439" spans="1:5" outlineLevel="2" x14ac:dyDescent="0.25">
      <c r="A439" t="str">
        <f t="shared" si="6"/>
        <v>1</v>
      </c>
      <c r="B439" s="1" t="s">
        <v>520</v>
      </c>
      <c r="C439" s="1" t="s">
        <v>179</v>
      </c>
      <c r="D439" s="2" t="s">
        <v>434</v>
      </c>
      <c r="E439" s="41">
        <v>19362.259999999998</v>
      </c>
    </row>
    <row r="440" spans="1:5" outlineLevel="2" x14ac:dyDescent="0.25">
      <c r="A440" t="str">
        <f t="shared" si="6"/>
        <v>1</v>
      </c>
      <c r="B440" s="1" t="s">
        <v>520</v>
      </c>
      <c r="C440" s="1" t="s">
        <v>187</v>
      </c>
      <c r="D440" s="2" t="s">
        <v>378</v>
      </c>
      <c r="E440" s="41">
        <v>14151.24</v>
      </c>
    </row>
    <row r="441" spans="1:5" outlineLevel="2" x14ac:dyDescent="0.25">
      <c r="A441" t="str">
        <f t="shared" si="6"/>
        <v>2</v>
      </c>
      <c r="B441" s="1" t="s">
        <v>520</v>
      </c>
      <c r="C441" s="1" t="s">
        <v>279</v>
      </c>
      <c r="D441" s="2" t="s">
        <v>280</v>
      </c>
      <c r="E441" s="41">
        <v>4000</v>
      </c>
    </row>
    <row r="442" spans="1:5" outlineLevel="2" x14ac:dyDescent="0.25">
      <c r="A442" t="str">
        <f t="shared" si="6"/>
        <v>2</v>
      </c>
      <c r="B442" s="1" t="s">
        <v>520</v>
      </c>
      <c r="C442" s="1" t="s">
        <v>227</v>
      </c>
      <c r="D442" s="2" t="s">
        <v>228</v>
      </c>
      <c r="E442" s="41">
        <v>9000</v>
      </c>
    </row>
    <row r="443" spans="1:5" outlineLevel="2" x14ac:dyDescent="0.25">
      <c r="A443" t="str">
        <f t="shared" si="6"/>
        <v>2</v>
      </c>
      <c r="B443" s="13">
        <v>4331</v>
      </c>
      <c r="C443" s="13">
        <v>22709</v>
      </c>
      <c r="D443" s="2" t="s">
        <v>681</v>
      </c>
      <c r="E443" s="41">
        <v>15000</v>
      </c>
    </row>
    <row r="444" spans="1:5" outlineLevel="2" x14ac:dyDescent="0.25">
      <c r="A444" t="str">
        <f t="shared" si="6"/>
        <v>4</v>
      </c>
      <c r="B444" s="1" t="s">
        <v>520</v>
      </c>
      <c r="C444" s="1" t="s">
        <v>524</v>
      </c>
      <c r="D444" s="2" t="s">
        <v>525</v>
      </c>
      <c r="E444" s="41">
        <v>6256.49</v>
      </c>
    </row>
    <row r="445" spans="1:5" outlineLevel="2" x14ac:dyDescent="0.25">
      <c r="A445" s="16">
        <v>4</v>
      </c>
      <c r="B445" s="1" t="s">
        <v>520</v>
      </c>
      <c r="C445" s="1" t="s">
        <v>526</v>
      </c>
      <c r="D445" s="2" t="s">
        <v>527</v>
      </c>
      <c r="E445" s="41">
        <v>2200</v>
      </c>
    </row>
    <row r="446" spans="1:5" outlineLevel="2" x14ac:dyDescent="0.25">
      <c r="A446" t="str">
        <f t="shared" si="6"/>
        <v>4</v>
      </c>
      <c r="B446" s="1" t="s">
        <v>520</v>
      </c>
      <c r="C446" s="1" t="s">
        <v>528</v>
      </c>
      <c r="D446" s="2" t="s">
        <v>529</v>
      </c>
      <c r="E446" s="41">
        <v>5100</v>
      </c>
    </row>
    <row r="447" spans="1:5" outlineLevel="2" x14ac:dyDescent="0.25">
      <c r="A447" t="str">
        <f t="shared" si="6"/>
        <v>4</v>
      </c>
      <c r="B447" s="1" t="s">
        <v>520</v>
      </c>
      <c r="C447" s="1" t="s">
        <v>530</v>
      </c>
      <c r="D447" s="2" t="s">
        <v>531</v>
      </c>
      <c r="E447" s="41">
        <v>16000</v>
      </c>
    </row>
    <row r="448" spans="1:5" outlineLevel="2" x14ac:dyDescent="0.25">
      <c r="A448" t="str">
        <f t="shared" si="6"/>
        <v>4</v>
      </c>
      <c r="B448" s="1" t="s">
        <v>520</v>
      </c>
      <c r="C448" s="1" t="s">
        <v>532</v>
      </c>
      <c r="D448" s="2" t="s">
        <v>533</v>
      </c>
      <c r="E448" s="41">
        <v>16000</v>
      </c>
    </row>
    <row r="449" spans="1:5" outlineLevel="1" x14ac:dyDescent="0.25">
      <c r="A449" t="str">
        <f t="shared" si="6"/>
        <v>4</v>
      </c>
      <c r="B449" s="13">
        <v>4331</v>
      </c>
      <c r="C449" s="13">
        <v>47006</v>
      </c>
      <c r="D449" s="2" t="s">
        <v>763</v>
      </c>
      <c r="E449" s="41">
        <v>2000</v>
      </c>
    </row>
    <row r="450" spans="1:5" outlineLevel="2" x14ac:dyDescent="0.25">
      <c r="A450" t="str">
        <f t="shared" si="6"/>
        <v/>
      </c>
      <c r="B450" s="18" t="s">
        <v>592</v>
      </c>
      <c r="C450" s="18"/>
      <c r="D450" s="20" t="s">
        <v>656</v>
      </c>
      <c r="E450" s="57">
        <f>SUBTOTAL(9,E436:E449)</f>
        <v>147637.45000000001</v>
      </c>
    </row>
    <row r="451" spans="1:5" outlineLevel="2" x14ac:dyDescent="0.25">
      <c r="A451" t="str">
        <f t="shared" si="6"/>
        <v>2</v>
      </c>
      <c r="B451" s="1" t="s">
        <v>534</v>
      </c>
      <c r="C451" s="1" t="s">
        <v>189</v>
      </c>
      <c r="D451" s="2" t="s">
        <v>190</v>
      </c>
      <c r="E451" s="41">
        <v>1000</v>
      </c>
    </row>
    <row r="452" spans="1:5" outlineLevel="2" x14ac:dyDescent="0.25">
      <c r="A452" t="str">
        <f t="shared" si="6"/>
        <v>2</v>
      </c>
      <c r="B452" s="1" t="s">
        <v>534</v>
      </c>
      <c r="C452" s="1" t="s">
        <v>193</v>
      </c>
      <c r="D452" s="2" t="s">
        <v>194</v>
      </c>
      <c r="E452" s="41">
        <v>3500</v>
      </c>
    </row>
    <row r="453" spans="1:5" outlineLevel="2" x14ac:dyDescent="0.25">
      <c r="A453" t="str">
        <f t="shared" si="6"/>
        <v>2</v>
      </c>
      <c r="B453" s="1" t="s">
        <v>534</v>
      </c>
      <c r="C453" s="1" t="s">
        <v>197</v>
      </c>
      <c r="D453" s="2" t="s">
        <v>198</v>
      </c>
      <c r="E453" s="41">
        <v>600</v>
      </c>
    </row>
    <row r="454" spans="1:5" outlineLevel="2" x14ac:dyDescent="0.25">
      <c r="A454" t="str">
        <f t="shared" si="6"/>
        <v>2</v>
      </c>
      <c r="B454" s="1" t="s">
        <v>534</v>
      </c>
      <c r="C454" s="1" t="s">
        <v>201</v>
      </c>
      <c r="D454" s="2" t="s">
        <v>244</v>
      </c>
      <c r="E454" s="41">
        <v>7500</v>
      </c>
    </row>
    <row r="455" spans="1:5" outlineLevel="2" x14ac:dyDescent="0.25">
      <c r="A455" t="str">
        <f t="shared" si="6"/>
        <v>2</v>
      </c>
      <c r="B455" s="1" t="s">
        <v>534</v>
      </c>
      <c r="C455" s="1" t="s">
        <v>207</v>
      </c>
      <c r="D455" s="2" t="s">
        <v>274</v>
      </c>
      <c r="E455" s="41">
        <v>600</v>
      </c>
    </row>
    <row r="456" spans="1:5" outlineLevel="2" x14ac:dyDescent="0.25">
      <c r="A456" t="str">
        <f t="shared" si="6"/>
        <v>2</v>
      </c>
      <c r="B456" s="1" t="s">
        <v>534</v>
      </c>
      <c r="C456" s="1" t="s">
        <v>209</v>
      </c>
      <c r="D456" s="2" t="s">
        <v>210</v>
      </c>
      <c r="E456" s="41">
        <v>1100</v>
      </c>
    </row>
    <row r="457" spans="1:5" outlineLevel="2" x14ac:dyDescent="0.25">
      <c r="A457" t="str">
        <f t="shared" si="6"/>
        <v>2</v>
      </c>
      <c r="B457" s="1" t="s">
        <v>534</v>
      </c>
      <c r="C457" s="1" t="s">
        <v>235</v>
      </c>
      <c r="D457" s="2" t="s">
        <v>320</v>
      </c>
      <c r="E457" s="41">
        <v>2500</v>
      </c>
    </row>
    <row r="458" spans="1:5" outlineLevel="2" x14ac:dyDescent="0.25">
      <c r="A458" t="str">
        <f t="shared" si="6"/>
        <v>2</v>
      </c>
      <c r="B458" s="1" t="s">
        <v>534</v>
      </c>
      <c r="C458" s="1" t="s">
        <v>211</v>
      </c>
      <c r="D458" s="2" t="s">
        <v>212</v>
      </c>
      <c r="E458" s="41">
        <v>600</v>
      </c>
    </row>
    <row r="459" spans="1:5" outlineLevel="2" x14ac:dyDescent="0.25">
      <c r="A459" t="str">
        <f t="shared" si="6"/>
        <v>2</v>
      </c>
      <c r="B459" s="1" t="s">
        <v>534</v>
      </c>
      <c r="C459" s="1" t="s">
        <v>227</v>
      </c>
      <c r="D459" s="2" t="s">
        <v>228</v>
      </c>
      <c r="E459" s="41">
        <v>300</v>
      </c>
    </row>
    <row r="460" spans="1:5" outlineLevel="1" x14ac:dyDescent="0.25">
      <c r="A460" t="str">
        <f t="shared" ref="A460:A522" si="7">MID(C460,1,1)</f>
        <v>2</v>
      </c>
      <c r="B460" s="1" t="s">
        <v>534</v>
      </c>
      <c r="C460" s="1" t="s">
        <v>215</v>
      </c>
      <c r="D460" s="2" t="s">
        <v>216</v>
      </c>
      <c r="E460" s="41">
        <v>4653.47</v>
      </c>
    </row>
    <row r="461" spans="1:5" outlineLevel="2" x14ac:dyDescent="0.25">
      <c r="A461" t="str">
        <f t="shared" si="7"/>
        <v/>
      </c>
      <c r="B461" s="18" t="s">
        <v>593</v>
      </c>
      <c r="C461" s="18"/>
      <c r="D461" s="20" t="s">
        <v>657</v>
      </c>
      <c r="E461" s="57">
        <f>SUBTOTAL(9,E451:E460)</f>
        <v>22353.47</v>
      </c>
    </row>
    <row r="462" spans="1:5" outlineLevel="2" x14ac:dyDescent="0.25">
      <c r="A462" t="str">
        <f t="shared" si="7"/>
        <v>2</v>
      </c>
      <c r="B462" s="1" t="s">
        <v>535</v>
      </c>
      <c r="C462" s="1" t="s">
        <v>195</v>
      </c>
      <c r="D462" s="2" t="s">
        <v>196</v>
      </c>
      <c r="E462" s="41">
        <v>0</v>
      </c>
    </row>
    <row r="463" spans="1:5" outlineLevel="2" x14ac:dyDescent="0.25">
      <c r="A463" t="str">
        <f t="shared" si="7"/>
        <v>2</v>
      </c>
      <c r="B463" s="1" t="s">
        <v>535</v>
      </c>
      <c r="C463" s="1" t="s">
        <v>203</v>
      </c>
      <c r="D463" s="2" t="s">
        <v>273</v>
      </c>
      <c r="E463" s="41">
        <v>0</v>
      </c>
    </row>
    <row r="464" spans="1:5" outlineLevel="2" x14ac:dyDescent="0.25">
      <c r="A464" t="str">
        <f t="shared" si="7"/>
        <v>2</v>
      </c>
      <c r="B464" s="1" t="s">
        <v>535</v>
      </c>
      <c r="C464" s="1" t="s">
        <v>211</v>
      </c>
      <c r="D464" s="2" t="s">
        <v>212</v>
      </c>
      <c r="E464" s="41">
        <v>0</v>
      </c>
    </row>
    <row r="465" spans="1:6" outlineLevel="1" x14ac:dyDescent="0.25">
      <c r="A465" t="str">
        <f t="shared" si="7"/>
        <v>2</v>
      </c>
      <c r="B465" s="1" t="s">
        <v>535</v>
      </c>
      <c r="C465" s="1" t="s">
        <v>536</v>
      </c>
      <c r="D465" s="2" t="s">
        <v>537</v>
      </c>
      <c r="E465" s="41">
        <v>45899.76</v>
      </c>
      <c r="F465" t="s">
        <v>858</v>
      </c>
    </row>
    <row r="466" spans="1:6" outlineLevel="2" x14ac:dyDescent="0.25">
      <c r="A466" t="str">
        <f t="shared" si="7"/>
        <v>2</v>
      </c>
      <c r="B466" s="1" t="s">
        <v>535</v>
      </c>
      <c r="C466" s="1" t="s">
        <v>215</v>
      </c>
      <c r="D466" s="2" t="s">
        <v>216</v>
      </c>
      <c r="E466" s="41">
        <v>0</v>
      </c>
    </row>
    <row r="467" spans="1:6" outlineLevel="2" x14ac:dyDescent="0.25">
      <c r="A467" t="str">
        <f t="shared" si="7"/>
        <v/>
      </c>
      <c r="B467" s="18" t="s">
        <v>594</v>
      </c>
      <c r="C467" s="18"/>
      <c r="D467" s="20" t="s">
        <v>658</v>
      </c>
      <c r="E467" s="57">
        <f>SUBTOTAL(9,E462:E466)</f>
        <v>45899.76</v>
      </c>
    </row>
    <row r="468" spans="1:6" outlineLevel="2" x14ac:dyDescent="0.25">
      <c r="A468" t="str">
        <f t="shared" si="7"/>
        <v>2</v>
      </c>
      <c r="B468" s="1" t="s">
        <v>346</v>
      </c>
      <c r="C468" s="1" t="s">
        <v>347</v>
      </c>
      <c r="D468" s="2" t="s">
        <v>348</v>
      </c>
      <c r="E468" s="41">
        <v>30735</v>
      </c>
    </row>
    <row r="469" spans="1:6" outlineLevel="1" x14ac:dyDescent="0.25">
      <c r="A469" t="str">
        <f t="shared" si="7"/>
        <v>6</v>
      </c>
      <c r="B469" s="1" t="s">
        <v>346</v>
      </c>
      <c r="C469" s="1" t="s">
        <v>349</v>
      </c>
      <c r="D469" s="2" t="s">
        <v>350</v>
      </c>
      <c r="E469" s="41">
        <v>50804.800000000003</v>
      </c>
    </row>
    <row r="470" spans="1:6" outlineLevel="2" x14ac:dyDescent="0.25">
      <c r="A470" t="str">
        <f t="shared" si="7"/>
        <v>6</v>
      </c>
      <c r="B470" s="1" t="s">
        <v>346</v>
      </c>
      <c r="C470" s="13">
        <v>61008</v>
      </c>
      <c r="D470" s="2" t="s">
        <v>847</v>
      </c>
      <c r="E470" s="41">
        <v>23000</v>
      </c>
    </row>
    <row r="471" spans="1:6" outlineLevel="2" x14ac:dyDescent="0.25">
      <c r="A471" t="str">
        <f t="shared" si="7"/>
        <v/>
      </c>
      <c r="B471" s="18" t="s">
        <v>560</v>
      </c>
      <c r="C471" s="18"/>
      <c r="D471" s="20" t="s">
        <v>659</v>
      </c>
      <c r="E471" s="57">
        <f>SUBTOTAL(9,E468:E470)</f>
        <v>104539.8</v>
      </c>
    </row>
    <row r="472" spans="1:6" outlineLevel="2" x14ac:dyDescent="0.25">
      <c r="A472" t="str">
        <f t="shared" si="7"/>
        <v>1</v>
      </c>
      <c r="B472" s="1" t="s">
        <v>352</v>
      </c>
      <c r="C472" s="1" t="s">
        <v>353</v>
      </c>
      <c r="D472" s="2" t="s">
        <v>354</v>
      </c>
      <c r="E472" s="41">
        <v>34499.78</v>
      </c>
    </row>
    <row r="473" spans="1:6" outlineLevel="2" x14ac:dyDescent="0.25">
      <c r="A473" t="str">
        <f t="shared" si="7"/>
        <v>1</v>
      </c>
      <c r="B473" s="1" t="s">
        <v>352</v>
      </c>
      <c r="C473" s="1" t="s">
        <v>187</v>
      </c>
      <c r="D473" s="2" t="s">
        <v>188</v>
      </c>
      <c r="E473" s="41">
        <v>10984.92</v>
      </c>
    </row>
    <row r="474" spans="1:6" outlineLevel="2" x14ac:dyDescent="0.25">
      <c r="A474" t="str">
        <f t="shared" si="7"/>
        <v>2</v>
      </c>
      <c r="B474" s="1" t="s">
        <v>352</v>
      </c>
      <c r="C474" s="1" t="s">
        <v>193</v>
      </c>
      <c r="D474" s="2" t="s">
        <v>194</v>
      </c>
      <c r="E474" s="41">
        <v>2500</v>
      </c>
    </row>
    <row r="475" spans="1:6" outlineLevel="2" x14ac:dyDescent="0.25">
      <c r="A475" t="str">
        <f t="shared" si="7"/>
        <v>2</v>
      </c>
      <c r="B475" s="1" t="s">
        <v>352</v>
      </c>
      <c r="C475" s="1" t="s">
        <v>201</v>
      </c>
      <c r="D475" s="2" t="s">
        <v>202</v>
      </c>
      <c r="E475" s="41">
        <v>3000</v>
      </c>
    </row>
    <row r="476" spans="1:6" outlineLevel="2" x14ac:dyDescent="0.25">
      <c r="A476" t="str">
        <f t="shared" si="7"/>
        <v>2</v>
      </c>
      <c r="B476" s="1" t="s">
        <v>352</v>
      </c>
      <c r="C476" s="1" t="s">
        <v>207</v>
      </c>
      <c r="D476" s="2" t="s">
        <v>274</v>
      </c>
      <c r="E476" s="41">
        <v>1500</v>
      </c>
    </row>
    <row r="477" spans="1:6" outlineLevel="2" x14ac:dyDescent="0.25">
      <c r="A477" t="str">
        <f t="shared" si="7"/>
        <v>2</v>
      </c>
      <c r="B477" s="1" t="s">
        <v>352</v>
      </c>
      <c r="C477" s="1" t="s">
        <v>209</v>
      </c>
      <c r="D477" s="2" t="s">
        <v>210</v>
      </c>
      <c r="E477" s="41">
        <v>550</v>
      </c>
    </row>
    <row r="478" spans="1:6" outlineLevel="2" x14ac:dyDescent="0.25">
      <c r="A478" t="str">
        <f t="shared" si="7"/>
        <v>2</v>
      </c>
      <c r="B478" s="1" t="s">
        <v>352</v>
      </c>
      <c r="C478" s="1" t="s">
        <v>355</v>
      </c>
      <c r="D478" s="2" t="s">
        <v>356</v>
      </c>
      <c r="E478" s="41">
        <v>550</v>
      </c>
    </row>
    <row r="479" spans="1:6" outlineLevel="2" x14ac:dyDescent="0.25">
      <c r="A479" t="str">
        <f t="shared" si="7"/>
        <v>2</v>
      </c>
      <c r="B479" s="1" t="s">
        <v>352</v>
      </c>
      <c r="C479" s="1" t="s">
        <v>338</v>
      </c>
      <c r="D479" s="2" t="s">
        <v>357</v>
      </c>
      <c r="E479" s="41">
        <v>22000</v>
      </c>
    </row>
    <row r="480" spans="1:6" outlineLevel="2" x14ac:dyDescent="0.25">
      <c r="A480" t="str">
        <f t="shared" si="7"/>
        <v>2</v>
      </c>
      <c r="B480" s="1" t="s">
        <v>352</v>
      </c>
      <c r="C480" s="1" t="s">
        <v>227</v>
      </c>
      <c r="D480" s="2" t="s">
        <v>228</v>
      </c>
      <c r="E480" s="41">
        <v>3000</v>
      </c>
    </row>
    <row r="481" spans="1:6" outlineLevel="2" x14ac:dyDescent="0.25">
      <c r="A481" t="str">
        <f t="shared" si="7"/>
        <v>2</v>
      </c>
      <c r="B481" s="1" t="s">
        <v>352</v>
      </c>
      <c r="C481" s="1" t="s">
        <v>215</v>
      </c>
      <c r="D481" s="2" t="s">
        <v>216</v>
      </c>
      <c r="E481" s="41">
        <v>1288.6600000000001</v>
      </c>
    </row>
    <row r="482" spans="1:6" outlineLevel="1" x14ac:dyDescent="0.25">
      <c r="A482" t="str">
        <f t="shared" si="7"/>
        <v>2</v>
      </c>
      <c r="B482" s="1" t="s">
        <v>352</v>
      </c>
      <c r="C482" s="1" t="s">
        <v>217</v>
      </c>
      <c r="D482" s="2" t="s">
        <v>218</v>
      </c>
      <c r="E482" s="41">
        <v>28340</v>
      </c>
    </row>
    <row r="483" spans="1:6" outlineLevel="1" x14ac:dyDescent="0.25">
      <c r="A483" s="16">
        <v>4</v>
      </c>
      <c r="B483" s="1" t="s">
        <v>352</v>
      </c>
      <c r="C483" s="1" t="s">
        <v>358</v>
      </c>
      <c r="D483" s="2" t="s">
        <v>359</v>
      </c>
      <c r="E483" s="41">
        <v>1000</v>
      </c>
      <c r="F483" t="s">
        <v>781</v>
      </c>
    </row>
    <row r="484" spans="1:6" outlineLevel="2" x14ac:dyDescent="0.25">
      <c r="A484" t="str">
        <f t="shared" si="7"/>
        <v/>
      </c>
      <c r="B484" s="18" t="s">
        <v>561</v>
      </c>
      <c r="C484" s="18"/>
      <c r="D484" s="20" t="s">
        <v>660</v>
      </c>
      <c r="E484" s="57">
        <f>SUBTOTAL(9,E472:E483)</f>
        <v>109213.36</v>
      </c>
    </row>
    <row r="485" spans="1:6" outlineLevel="2" x14ac:dyDescent="0.25">
      <c r="A485" t="str">
        <f t="shared" si="7"/>
        <v>1</v>
      </c>
      <c r="B485" s="1" t="s">
        <v>360</v>
      </c>
      <c r="C485" s="1" t="s">
        <v>361</v>
      </c>
      <c r="D485" s="2" t="s">
        <v>362</v>
      </c>
      <c r="E485" s="41">
        <v>192584.5</v>
      </c>
    </row>
    <row r="486" spans="1:6" outlineLevel="2" x14ac:dyDescent="0.25">
      <c r="A486" t="str">
        <f t="shared" si="7"/>
        <v>1</v>
      </c>
      <c r="B486" s="1" t="s">
        <v>360</v>
      </c>
      <c r="C486" s="1" t="s">
        <v>187</v>
      </c>
      <c r="D486" s="2" t="s">
        <v>188</v>
      </c>
      <c r="E486" s="41">
        <v>52965</v>
      </c>
    </row>
    <row r="487" spans="1:6" outlineLevel="2" x14ac:dyDescent="0.25">
      <c r="A487" t="str">
        <f t="shared" si="7"/>
        <v>2</v>
      </c>
      <c r="B487" s="1" t="s">
        <v>360</v>
      </c>
      <c r="C487" s="1" t="s">
        <v>363</v>
      </c>
      <c r="D487" s="2" t="s">
        <v>364</v>
      </c>
      <c r="E487" s="41">
        <v>4000</v>
      </c>
    </row>
    <row r="488" spans="1:6" outlineLevel="2" x14ac:dyDescent="0.25">
      <c r="A488" t="str">
        <f t="shared" si="7"/>
        <v>2</v>
      </c>
      <c r="B488" s="1" t="s">
        <v>360</v>
      </c>
      <c r="C488" s="1" t="s">
        <v>365</v>
      </c>
      <c r="D488" s="2" t="s">
        <v>366</v>
      </c>
      <c r="E488" s="41">
        <v>2500</v>
      </c>
    </row>
    <row r="489" spans="1:6" outlineLevel="2" x14ac:dyDescent="0.25">
      <c r="A489" t="str">
        <f t="shared" si="7"/>
        <v>2</v>
      </c>
      <c r="B489" s="1" t="s">
        <v>360</v>
      </c>
      <c r="C489" s="1" t="s">
        <v>367</v>
      </c>
      <c r="D489" s="2" t="s">
        <v>368</v>
      </c>
      <c r="E489" s="41">
        <v>3000</v>
      </c>
    </row>
    <row r="490" spans="1:6" outlineLevel="2" x14ac:dyDescent="0.25">
      <c r="A490" t="str">
        <f t="shared" si="7"/>
        <v>2</v>
      </c>
      <c r="B490" s="1" t="s">
        <v>360</v>
      </c>
      <c r="C490" s="1" t="s">
        <v>251</v>
      </c>
      <c r="D490" s="2" t="s">
        <v>252</v>
      </c>
      <c r="E490" s="41">
        <v>2000</v>
      </c>
    </row>
    <row r="491" spans="1:6" outlineLevel="2" x14ac:dyDescent="0.25">
      <c r="A491" t="str">
        <f t="shared" si="7"/>
        <v>2</v>
      </c>
      <c r="B491" s="1" t="s">
        <v>360</v>
      </c>
      <c r="C491" s="1" t="s">
        <v>369</v>
      </c>
      <c r="D491" s="2" t="s">
        <v>370</v>
      </c>
      <c r="E491" s="41">
        <v>39771</v>
      </c>
    </row>
    <row r="492" spans="1:6" outlineLevel="1" x14ac:dyDescent="0.25">
      <c r="A492" t="str">
        <f t="shared" si="7"/>
        <v>4</v>
      </c>
      <c r="B492" s="1" t="s">
        <v>360</v>
      </c>
      <c r="C492" s="1" t="s">
        <v>371</v>
      </c>
      <c r="D492" s="2" t="s">
        <v>372</v>
      </c>
      <c r="E492" s="41">
        <v>800</v>
      </c>
    </row>
    <row r="493" spans="1:6" outlineLevel="2" x14ac:dyDescent="0.25">
      <c r="A493" t="str">
        <f t="shared" si="7"/>
        <v>4</v>
      </c>
      <c r="B493" s="1" t="s">
        <v>360</v>
      </c>
      <c r="C493" s="1" t="s">
        <v>373</v>
      </c>
      <c r="D493" s="2" t="s">
        <v>374</v>
      </c>
      <c r="E493" s="41">
        <v>7200</v>
      </c>
    </row>
    <row r="494" spans="1:6" outlineLevel="2" x14ac:dyDescent="0.25">
      <c r="A494" t="str">
        <f t="shared" si="7"/>
        <v/>
      </c>
      <c r="B494" s="18" t="s">
        <v>562</v>
      </c>
      <c r="C494" s="18"/>
      <c r="D494" s="20" t="s">
        <v>661</v>
      </c>
      <c r="E494" s="57">
        <f>SUBTOTAL(9,E485:E493)</f>
        <v>304820.5</v>
      </c>
    </row>
    <row r="495" spans="1:6" outlineLevel="2" x14ac:dyDescent="0.25">
      <c r="A495" t="str">
        <f t="shared" si="7"/>
        <v>1</v>
      </c>
      <c r="B495" s="1" t="s">
        <v>375</v>
      </c>
      <c r="C495" s="1" t="s">
        <v>237</v>
      </c>
      <c r="D495" s="2" t="s">
        <v>238</v>
      </c>
      <c r="E495" s="41">
        <v>35823.360000000001</v>
      </c>
    </row>
    <row r="496" spans="1:6" outlineLevel="2" x14ac:dyDescent="0.25">
      <c r="A496" t="str">
        <f t="shared" si="7"/>
        <v>1</v>
      </c>
      <c r="B496" s="1" t="s">
        <v>375</v>
      </c>
      <c r="C496" s="1" t="s">
        <v>239</v>
      </c>
      <c r="D496" s="2" t="s">
        <v>376</v>
      </c>
      <c r="E496" s="41">
        <v>15750.62</v>
      </c>
    </row>
    <row r="497" spans="1:8" outlineLevel="2" x14ac:dyDescent="0.25">
      <c r="A497" t="str">
        <f t="shared" si="7"/>
        <v>1</v>
      </c>
      <c r="B497" s="1" t="s">
        <v>375</v>
      </c>
      <c r="C497" s="1" t="s">
        <v>173</v>
      </c>
      <c r="D497" s="2" t="s">
        <v>174</v>
      </c>
      <c r="E497" s="41">
        <v>12063.17</v>
      </c>
    </row>
    <row r="498" spans="1:8" outlineLevel="2" x14ac:dyDescent="0.25">
      <c r="A498" t="str">
        <f t="shared" si="7"/>
        <v>1</v>
      </c>
      <c r="B498" s="1" t="s">
        <v>375</v>
      </c>
      <c r="C498" s="1" t="s">
        <v>175</v>
      </c>
      <c r="D498" s="2" t="s">
        <v>176</v>
      </c>
      <c r="E498" s="41">
        <v>15808.16</v>
      </c>
    </row>
    <row r="499" spans="1:8" outlineLevel="2" x14ac:dyDescent="0.25">
      <c r="A499" t="str">
        <f t="shared" si="7"/>
        <v>1</v>
      </c>
      <c r="B499" s="1" t="s">
        <v>375</v>
      </c>
      <c r="C499" s="1" t="s">
        <v>177</v>
      </c>
      <c r="D499" s="2" t="s">
        <v>377</v>
      </c>
      <c r="E499" s="41">
        <v>33194.28</v>
      </c>
    </row>
    <row r="500" spans="1:8" outlineLevel="2" x14ac:dyDescent="0.25">
      <c r="A500" t="str">
        <f t="shared" si="7"/>
        <v>1</v>
      </c>
      <c r="B500" s="1" t="s">
        <v>375</v>
      </c>
      <c r="C500" s="1" t="s">
        <v>179</v>
      </c>
      <c r="D500" s="2" t="s">
        <v>180</v>
      </c>
      <c r="E500" s="41">
        <v>57529.58</v>
      </c>
    </row>
    <row r="501" spans="1:8" outlineLevel="2" x14ac:dyDescent="0.25">
      <c r="A501" t="str">
        <f t="shared" si="7"/>
        <v>1</v>
      </c>
      <c r="B501" s="1" t="s">
        <v>375</v>
      </c>
      <c r="C501" s="1" t="s">
        <v>13</v>
      </c>
      <c r="D501" s="2" t="s">
        <v>362</v>
      </c>
      <c r="E501" s="41">
        <v>316947.09999999998</v>
      </c>
    </row>
    <row r="502" spans="1:8" outlineLevel="2" x14ac:dyDescent="0.25">
      <c r="A502" t="str">
        <f t="shared" si="7"/>
        <v>1</v>
      </c>
      <c r="B502" s="1" t="s">
        <v>375</v>
      </c>
      <c r="C502" s="1" t="s">
        <v>181</v>
      </c>
      <c r="D502" s="2" t="s">
        <v>241</v>
      </c>
      <c r="E502" s="41">
        <v>29561.38</v>
      </c>
      <c r="F502" s="5"/>
      <c r="G502" s="5"/>
      <c r="H502" s="5"/>
    </row>
    <row r="503" spans="1:8" outlineLevel="2" x14ac:dyDescent="0.25">
      <c r="A503" t="str">
        <f t="shared" si="7"/>
        <v>1</v>
      </c>
      <c r="B503" s="1" t="s">
        <v>375</v>
      </c>
      <c r="C503" s="1" t="s">
        <v>183</v>
      </c>
      <c r="D503" s="2" t="s">
        <v>184</v>
      </c>
      <c r="E503" s="41">
        <v>10000</v>
      </c>
    </row>
    <row r="504" spans="1:8" outlineLevel="2" x14ac:dyDescent="0.25">
      <c r="A504" t="str">
        <f t="shared" si="7"/>
        <v>1</v>
      </c>
      <c r="B504" s="1" t="s">
        <v>375</v>
      </c>
      <c r="C504" s="1" t="s">
        <v>185</v>
      </c>
      <c r="D504" s="2" t="s">
        <v>186</v>
      </c>
      <c r="E504" s="41">
        <v>1500</v>
      </c>
    </row>
    <row r="505" spans="1:8" outlineLevel="2" x14ac:dyDescent="0.25">
      <c r="A505" t="str">
        <f t="shared" si="7"/>
        <v>1</v>
      </c>
      <c r="B505" s="1" t="s">
        <v>375</v>
      </c>
      <c r="C505" s="1" t="s">
        <v>187</v>
      </c>
      <c r="D505" s="2" t="s">
        <v>378</v>
      </c>
      <c r="E505" s="41">
        <v>134831.07</v>
      </c>
    </row>
    <row r="506" spans="1:8" outlineLevel="2" x14ac:dyDescent="0.25">
      <c r="A506" t="str">
        <f t="shared" si="7"/>
        <v>1</v>
      </c>
      <c r="B506" s="1" t="s">
        <v>375</v>
      </c>
      <c r="C506" s="1" t="s">
        <v>379</v>
      </c>
      <c r="D506" s="40" t="s">
        <v>380</v>
      </c>
      <c r="E506" s="41">
        <v>5000</v>
      </c>
      <c r="F506" t="s">
        <v>757</v>
      </c>
    </row>
    <row r="507" spans="1:8" outlineLevel="2" x14ac:dyDescent="0.25">
      <c r="A507" t="str">
        <f t="shared" si="7"/>
        <v>1</v>
      </c>
      <c r="B507" s="13">
        <v>920</v>
      </c>
      <c r="C507" s="13">
        <v>16200</v>
      </c>
      <c r="D507" s="40" t="s">
        <v>698</v>
      </c>
      <c r="E507" s="41">
        <v>1000</v>
      </c>
    </row>
    <row r="508" spans="1:8" outlineLevel="2" x14ac:dyDescent="0.25">
      <c r="A508" t="str">
        <f t="shared" si="7"/>
        <v>1</v>
      </c>
      <c r="B508" s="1" t="s">
        <v>375</v>
      </c>
      <c r="C508" s="1" t="s">
        <v>381</v>
      </c>
      <c r="D508" s="40" t="s">
        <v>382</v>
      </c>
      <c r="E508" s="41">
        <v>20000</v>
      </c>
    </row>
    <row r="509" spans="1:8" outlineLevel="2" x14ac:dyDescent="0.25">
      <c r="A509" t="str">
        <f t="shared" si="7"/>
        <v>2</v>
      </c>
      <c r="B509" s="1" t="s">
        <v>375</v>
      </c>
      <c r="C509" s="1" t="s">
        <v>189</v>
      </c>
      <c r="D509" s="2" t="s">
        <v>190</v>
      </c>
      <c r="E509" s="41">
        <v>3000</v>
      </c>
      <c r="F509" t="s">
        <v>833</v>
      </c>
    </row>
    <row r="510" spans="1:8" outlineLevel="2" x14ac:dyDescent="0.25">
      <c r="A510" t="str">
        <f t="shared" si="7"/>
        <v>2</v>
      </c>
      <c r="B510" s="13">
        <v>920</v>
      </c>
      <c r="C510" s="13">
        <v>21200</v>
      </c>
      <c r="D510" s="2" t="s">
        <v>684</v>
      </c>
      <c r="E510" s="41">
        <v>500</v>
      </c>
    </row>
    <row r="511" spans="1:8" outlineLevel="2" x14ac:dyDescent="0.25">
      <c r="A511" t="str">
        <f t="shared" si="7"/>
        <v>2</v>
      </c>
      <c r="B511" s="1" t="s">
        <v>375</v>
      </c>
      <c r="C511" s="1" t="s">
        <v>193</v>
      </c>
      <c r="D511" s="2" t="s">
        <v>383</v>
      </c>
      <c r="E511" s="41">
        <v>11000</v>
      </c>
      <c r="F511" t="s">
        <v>836</v>
      </c>
    </row>
    <row r="512" spans="1:8" outlineLevel="2" x14ac:dyDescent="0.25">
      <c r="A512" t="str">
        <f t="shared" si="7"/>
        <v>2</v>
      </c>
      <c r="B512" s="13">
        <v>920</v>
      </c>
      <c r="C512" s="13">
        <v>21600</v>
      </c>
      <c r="D512" s="2" t="s">
        <v>683</v>
      </c>
      <c r="E512" s="41">
        <v>56000</v>
      </c>
    </row>
    <row r="513" spans="1:6" outlineLevel="2" x14ac:dyDescent="0.25">
      <c r="A513" t="str">
        <f t="shared" si="7"/>
        <v>2</v>
      </c>
      <c r="B513" s="1" t="s">
        <v>375</v>
      </c>
      <c r="C513" s="1" t="s">
        <v>197</v>
      </c>
      <c r="D513" s="2" t="s">
        <v>198</v>
      </c>
      <c r="E513" s="41">
        <v>9000</v>
      </c>
    </row>
    <row r="514" spans="1:6" outlineLevel="2" x14ac:dyDescent="0.25">
      <c r="A514" t="str">
        <f t="shared" si="7"/>
        <v>2</v>
      </c>
      <c r="B514" s="1" t="s">
        <v>375</v>
      </c>
      <c r="C514" s="1" t="s">
        <v>199</v>
      </c>
      <c r="D514" s="2" t="s">
        <v>200</v>
      </c>
      <c r="E514" s="41">
        <v>1750</v>
      </c>
    </row>
    <row r="515" spans="1:6" outlineLevel="2" x14ac:dyDescent="0.25">
      <c r="A515" t="str">
        <f t="shared" si="7"/>
        <v>2</v>
      </c>
      <c r="B515" s="1" t="s">
        <v>375</v>
      </c>
      <c r="C515" s="1" t="s">
        <v>384</v>
      </c>
      <c r="D515" s="2" t="s">
        <v>385</v>
      </c>
      <c r="E515" s="41">
        <v>2500</v>
      </c>
    </row>
    <row r="516" spans="1:6" outlineLevel="2" x14ac:dyDescent="0.25">
      <c r="A516" t="str">
        <f t="shared" si="7"/>
        <v>2</v>
      </c>
      <c r="B516" s="1" t="s">
        <v>375</v>
      </c>
      <c r="C516" s="1" t="s">
        <v>201</v>
      </c>
      <c r="D516" s="2" t="s">
        <v>202</v>
      </c>
      <c r="E516" s="41">
        <v>22000</v>
      </c>
    </row>
    <row r="517" spans="1:6" outlineLevel="2" x14ac:dyDescent="0.25">
      <c r="A517" t="str">
        <f t="shared" si="7"/>
        <v>2</v>
      </c>
      <c r="B517" s="13">
        <v>920</v>
      </c>
      <c r="C517" s="13">
        <v>22108</v>
      </c>
      <c r="D517" s="2" t="s">
        <v>751</v>
      </c>
      <c r="E517" s="41">
        <v>2000</v>
      </c>
    </row>
    <row r="518" spans="1:6" outlineLevel="2" x14ac:dyDescent="0.25">
      <c r="A518" t="str">
        <f t="shared" si="7"/>
        <v>2</v>
      </c>
      <c r="B518" s="1" t="s">
        <v>375</v>
      </c>
      <c r="C518" s="1" t="s">
        <v>207</v>
      </c>
      <c r="D518" s="2" t="s">
        <v>274</v>
      </c>
      <c r="E518" s="41">
        <v>100</v>
      </c>
    </row>
    <row r="519" spans="1:6" outlineLevel="2" x14ac:dyDescent="0.25">
      <c r="A519" t="str">
        <f t="shared" si="7"/>
        <v>2</v>
      </c>
      <c r="B519" s="1" t="s">
        <v>375</v>
      </c>
      <c r="C519" s="1" t="s">
        <v>209</v>
      </c>
      <c r="D519" s="2" t="s">
        <v>386</v>
      </c>
      <c r="E519" s="41">
        <v>23000</v>
      </c>
    </row>
    <row r="520" spans="1:6" outlineLevel="2" x14ac:dyDescent="0.25">
      <c r="A520" t="str">
        <f t="shared" si="7"/>
        <v>2</v>
      </c>
      <c r="B520" s="1" t="s">
        <v>375</v>
      </c>
      <c r="C520" s="1" t="s">
        <v>387</v>
      </c>
      <c r="D520" s="2" t="s">
        <v>388</v>
      </c>
      <c r="E520" s="41">
        <v>10000</v>
      </c>
    </row>
    <row r="521" spans="1:6" outlineLevel="2" x14ac:dyDescent="0.25">
      <c r="A521" s="16">
        <v>2</v>
      </c>
      <c r="B521" s="1" t="s">
        <v>375</v>
      </c>
      <c r="C521" s="1" t="s">
        <v>235</v>
      </c>
      <c r="D521" s="2" t="s">
        <v>320</v>
      </c>
      <c r="E521" s="41">
        <v>3500</v>
      </c>
    </row>
    <row r="522" spans="1:6" outlineLevel="2" x14ac:dyDescent="0.25">
      <c r="A522" t="str">
        <f t="shared" si="7"/>
        <v>2</v>
      </c>
      <c r="B522" s="1" t="s">
        <v>375</v>
      </c>
      <c r="C522" s="1" t="s">
        <v>389</v>
      </c>
      <c r="D522" s="2" t="s">
        <v>390</v>
      </c>
      <c r="E522" s="41">
        <v>300</v>
      </c>
    </row>
    <row r="523" spans="1:6" outlineLevel="2" x14ac:dyDescent="0.25">
      <c r="A523" t="str">
        <f t="shared" ref="A523:A560" si="8">MID(C523,1,1)</f>
        <v>2</v>
      </c>
      <c r="B523" s="1" t="s">
        <v>375</v>
      </c>
      <c r="C523" s="1" t="s">
        <v>211</v>
      </c>
      <c r="D523" s="2" t="s">
        <v>391</v>
      </c>
      <c r="E523" s="41">
        <v>28000</v>
      </c>
    </row>
    <row r="524" spans="1:6" outlineLevel="2" x14ac:dyDescent="0.25">
      <c r="A524" t="str">
        <f t="shared" si="8"/>
        <v>2</v>
      </c>
      <c r="B524" s="1" t="s">
        <v>375</v>
      </c>
      <c r="C524" s="1" t="s">
        <v>355</v>
      </c>
      <c r="D524" s="2" t="s">
        <v>356</v>
      </c>
      <c r="E524" s="41">
        <v>2500</v>
      </c>
    </row>
    <row r="525" spans="1:6" outlineLevel="2" x14ac:dyDescent="0.25">
      <c r="A525" t="str">
        <f t="shared" si="8"/>
        <v>2</v>
      </c>
      <c r="B525" s="1" t="s">
        <v>375</v>
      </c>
      <c r="C525" s="1" t="s">
        <v>245</v>
      </c>
      <c r="D525" s="2" t="s">
        <v>246</v>
      </c>
      <c r="E525" s="41">
        <v>4500</v>
      </c>
    </row>
    <row r="526" spans="1:6" outlineLevel="2" x14ac:dyDescent="0.25">
      <c r="A526" t="str">
        <f t="shared" si="8"/>
        <v>2</v>
      </c>
      <c r="B526" s="1" t="s">
        <v>375</v>
      </c>
      <c r="C526" s="1" t="s">
        <v>392</v>
      </c>
      <c r="D526" s="2" t="s">
        <v>393</v>
      </c>
      <c r="E526" s="41">
        <v>5000</v>
      </c>
    </row>
    <row r="527" spans="1:6" outlineLevel="2" x14ac:dyDescent="0.25">
      <c r="A527" t="str">
        <f t="shared" si="8"/>
        <v>2</v>
      </c>
      <c r="B527" s="1" t="s">
        <v>375</v>
      </c>
      <c r="C527" s="1" t="s">
        <v>213</v>
      </c>
      <c r="D527" s="2" t="s">
        <v>214</v>
      </c>
      <c r="E527" s="41">
        <v>3000</v>
      </c>
    </row>
    <row r="528" spans="1:6" outlineLevel="2" x14ac:dyDescent="0.25">
      <c r="A528" t="str">
        <f t="shared" si="8"/>
        <v>2</v>
      </c>
      <c r="B528" s="1" t="s">
        <v>375</v>
      </c>
      <c r="C528" s="1" t="s">
        <v>227</v>
      </c>
      <c r="D528" s="2" t="s">
        <v>228</v>
      </c>
      <c r="E528" s="41">
        <v>12500</v>
      </c>
      <c r="F528" t="s">
        <v>897</v>
      </c>
    </row>
    <row r="529" spans="1:6" outlineLevel="2" x14ac:dyDescent="0.25">
      <c r="A529" t="str">
        <f t="shared" si="8"/>
        <v>2</v>
      </c>
      <c r="B529" s="1" t="s">
        <v>375</v>
      </c>
      <c r="C529" s="1" t="s">
        <v>215</v>
      </c>
      <c r="D529" s="2" t="s">
        <v>216</v>
      </c>
      <c r="E529" s="41">
        <v>21691.49</v>
      </c>
    </row>
    <row r="530" spans="1:6" outlineLevel="2" x14ac:dyDescent="0.25">
      <c r="A530" t="str">
        <f t="shared" si="8"/>
        <v>2</v>
      </c>
      <c r="B530" s="1" t="s">
        <v>375</v>
      </c>
      <c r="C530" s="1" t="s">
        <v>394</v>
      </c>
      <c r="D530" s="2" t="s">
        <v>395</v>
      </c>
      <c r="E530" s="41">
        <v>100</v>
      </c>
    </row>
    <row r="531" spans="1:6" outlineLevel="2" x14ac:dyDescent="0.25">
      <c r="A531" t="str">
        <f t="shared" si="8"/>
        <v>2</v>
      </c>
      <c r="B531" s="1" t="s">
        <v>375</v>
      </c>
      <c r="C531" s="1" t="s">
        <v>249</v>
      </c>
      <c r="D531" s="2" t="s">
        <v>250</v>
      </c>
      <c r="E531" s="41">
        <v>21000</v>
      </c>
      <c r="F531" t="s">
        <v>898</v>
      </c>
    </row>
    <row r="532" spans="1:6" outlineLevel="2" x14ac:dyDescent="0.25">
      <c r="A532" t="str">
        <f t="shared" si="8"/>
        <v>2</v>
      </c>
      <c r="B532" s="1" t="s">
        <v>375</v>
      </c>
      <c r="C532" s="1" t="s">
        <v>217</v>
      </c>
      <c r="D532" s="2" t="s">
        <v>697</v>
      </c>
      <c r="E532" s="41">
        <v>7000</v>
      </c>
      <c r="F532" t="s">
        <v>756</v>
      </c>
    </row>
    <row r="533" spans="1:6" outlineLevel="2" x14ac:dyDescent="0.25">
      <c r="A533" t="str">
        <f t="shared" si="8"/>
        <v>2</v>
      </c>
      <c r="B533" s="1" t="s">
        <v>375</v>
      </c>
      <c r="C533" s="13">
        <v>23020</v>
      </c>
      <c r="D533" s="2" t="s">
        <v>368</v>
      </c>
      <c r="E533" s="41">
        <v>500</v>
      </c>
    </row>
    <row r="534" spans="1:6" outlineLevel="2" x14ac:dyDescent="0.25">
      <c r="A534" t="str">
        <f t="shared" si="8"/>
        <v>2</v>
      </c>
      <c r="B534" s="1" t="s">
        <v>375</v>
      </c>
      <c r="C534" s="1" t="s">
        <v>220</v>
      </c>
      <c r="D534" s="2" t="s">
        <v>221</v>
      </c>
      <c r="E534" s="41">
        <v>12000</v>
      </c>
      <c r="F534" t="s">
        <v>824</v>
      </c>
    </row>
    <row r="535" spans="1:6" outlineLevel="2" x14ac:dyDescent="0.25">
      <c r="A535" t="str">
        <f t="shared" si="8"/>
        <v>3</v>
      </c>
      <c r="B535" s="1" t="s">
        <v>375</v>
      </c>
      <c r="C535" s="1" t="s">
        <v>396</v>
      </c>
      <c r="D535" s="2" t="s">
        <v>84</v>
      </c>
      <c r="E535" s="41">
        <v>500</v>
      </c>
    </row>
    <row r="536" spans="1:6" outlineLevel="2" x14ac:dyDescent="0.25">
      <c r="A536" t="str">
        <f t="shared" si="8"/>
        <v>4</v>
      </c>
      <c r="B536" s="1" t="s">
        <v>375</v>
      </c>
      <c r="C536" s="1" t="s">
        <v>397</v>
      </c>
      <c r="D536" s="2" t="s">
        <v>398</v>
      </c>
      <c r="E536" s="41">
        <v>7000</v>
      </c>
    </row>
    <row r="537" spans="1:6" outlineLevel="2" x14ac:dyDescent="0.25">
      <c r="A537" t="str">
        <f t="shared" si="8"/>
        <v>4</v>
      </c>
      <c r="B537" s="1" t="s">
        <v>375</v>
      </c>
      <c r="C537" s="1" t="s">
        <v>371</v>
      </c>
      <c r="D537" s="2" t="s">
        <v>399</v>
      </c>
      <c r="E537" s="41">
        <v>2750</v>
      </c>
    </row>
    <row r="538" spans="1:6" outlineLevel="2" x14ac:dyDescent="0.25">
      <c r="A538" s="16">
        <v>5</v>
      </c>
      <c r="B538" s="13" t="s">
        <v>375</v>
      </c>
      <c r="C538" s="13">
        <v>50000</v>
      </c>
      <c r="D538" s="2" t="s">
        <v>400</v>
      </c>
      <c r="E538" s="41">
        <v>0</v>
      </c>
    </row>
    <row r="539" spans="1:6" outlineLevel="2" x14ac:dyDescent="0.25">
      <c r="A539" s="16">
        <v>6</v>
      </c>
      <c r="B539" s="13">
        <v>920</v>
      </c>
      <c r="C539" s="13">
        <v>63209</v>
      </c>
      <c r="D539" s="2" t="s">
        <v>814</v>
      </c>
      <c r="E539" s="41">
        <v>40207.919999999998</v>
      </c>
    </row>
    <row r="540" spans="1:6" outlineLevel="2" x14ac:dyDescent="0.25">
      <c r="A540" t="str">
        <f t="shared" si="8"/>
        <v>6</v>
      </c>
      <c r="B540" s="13">
        <v>920</v>
      </c>
      <c r="C540" s="13">
        <v>62300</v>
      </c>
      <c r="D540" s="2" t="s">
        <v>778</v>
      </c>
      <c r="E540" s="41">
        <v>6000</v>
      </c>
    </row>
    <row r="541" spans="1:6" outlineLevel="2" x14ac:dyDescent="0.25">
      <c r="A541" t="str">
        <f t="shared" si="8"/>
        <v>6</v>
      </c>
      <c r="B541" s="13" t="s">
        <v>375</v>
      </c>
      <c r="C541" s="13" t="s">
        <v>401</v>
      </c>
      <c r="D541" s="2" t="s">
        <v>875</v>
      </c>
      <c r="E541" s="41">
        <v>21000</v>
      </c>
    </row>
    <row r="542" spans="1:6" outlineLevel="1" x14ac:dyDescent="0.25">
      <c r="A542" t="str">
        <f t="shared" si="8"/>
        <v/>
      </c>
      <c r="B542" s="18" t="s">
        <v>563</v>
      </c>
      <c r="C542" s="18"/>
      <c r="D542" s="20" t="s">
        <v>662</v>
      </c>
      <c r="E542" s="57">
        <f>SUM(E495:E541)</f>
        <v>1028908.13</v>
      </c>
    </row>
    <row r="543" spans="1:6" outlineLevel="1" x14ac:dyDescent="0.25">
      <c r="A543" s="16">
        <v>2</v>
      </c>
      <c r="B543" s="1" t="s">
        <v>402</v>
      </c>
      <c r="C543" s="1" t="s">
        <v>403</v>
      </c>
      <c r="D543" s="2" t="s">
        <v>404</v>
      </c>
      <c r="E543" s="41">
        <v>2000</v>
      </c>
    </row>
    <row r="544" spans="1:6" outlineLevel="2" x14ac:dyDescent="0.25">
      <c r="A544" s="16">
        <v>6</v>
      </c>
      <c r="B544" s="13" t="s">
        <v>402</v>
      </c>
      <c r="C544" s="13">
        <v>69200</v>
      </c>
      <c r="D544" s="2" t="s">
        <v>818</v>
      </c>
      <c r="E544" s="41">
        <v>30000</v>
      </c>
    </row>
    <row r="545" spans="1:9" outlineLevel="2" x14ac:dyDescent="0.25">
      <c r="A545" t="str">
        <f t="shared" si="8"/>
        <v/>
      </c>
      <c r="B545" s="18" t="s">
        <v>564</v>
      </c>
      <c r="C545" s="18"/>
      <c r="D545" s="20" t="s">
        <v>663</v>
      </c>
      <c r="E545" s="57">
        <f>SUM(E543:E544)</f>
        <v>32000</v>
      </c>
    </row>
    <row r="546" spans="1:9" outlineLevel="2" x14ac:dyDescent="0.25">
      <c r="A546" t="str">
        <f t="shared" si="8"/>
        <v>1</v>
      </c>
      <c r="B546" s="1" t="s">
        <v>405</v>
      </c>
      <c r="C546" s="1" t="s">
        <v>237</v>
      </c>
      <c r="D546" s="2" t="s">
        <v>406</v>
      </c>
      <c r="E546" s="41">
        <v>52681.32</v>
      </c>
      <c r="F546" t="s">
        <v>909</v>
      </c>
      <c r="I546" s="5"/>
    </row>
    <row r="547" spans="1:9" outlineLevel="2" x14ac:dyDescent="0.25">
      <c r="A547" t="str">
        <f t="shared" si="8"/>
        <v>1</v>
      </c>
      <c r="B547" s="1" t="s">
        <v>405</v>
      </c>
      <c r="C547" s="1" t="s">
        <v>173</v>
      </c>
      <c r="D547" s="2" t="s">
        <v>174</v>
      </c>
      <c r="E547" s="41">
        <v>12063.18</v>
      </c>
    </row>
    <row r="548" spans="1:9" outlineLevel="2" x14ac:dyDescent="0.25">
      <c r="A548" t="str">
        <f t="shared" si="8"/>
        <v>1</v>
      </c>
      <c r="B548" s="1" t="s">
        <v>405</v>
      </c>
      <c r="C548" s="1" t="s">
        <v>175</v>
      </c>
      <c r="D548" s="2" t="s">
        <v>176</v>
      </c>
      <c r="E548" s="41">
        <v>10701.62</v>
      </c>
    </row>
    <row r="549" spans="1:9" outlineLevel="2" x14ac:dyDescent="0.25">
      <c r="A549" t="str">
        <f t="shared" si="8"/>
        <v>1</v>
      </c>
      <c r="B549" s="1" t="s">
        <v>405</v>
      </c>
      <c r="C549" s="1" t="s">
        <v>177</v>
      </c>
      <c r="D549" s="2" t="s">
        <v>178</v>
      </c>
      <c r="E549" s="41">
        <v>28403.25</v>
      </c>
    </row>
    <row r="550" spans="1:9" outlineLevel="2" x14ac:dyDescent="0.25">
      <c r="A550" t="str">
        <f t="shared" si="8"/>
        <v>1</v>
      </c>
      <c r="B550" s="1" t="s">
        <v>405</v>
      </c>
      <c r="C550" s="1" t="s">
        <v>179</v>
      </c>
      <c r="D550" s="2" t="s">
        <v>180</v>
      </c>
      <c r="E550" s="41">
        <v>64531.08</v>
      </c>
    </row>
    <row r="551" spans="1:9" outlineLevel="2" x14ac:dyDescent="0.25">
      <c r="A551" s="16">
        <v>1</v>
      </c>
      <c r="B551" s="13">
        <v>931</v>
      </c>
      <c r="C551" s="13">
        <v>13000</v>
      </c>
      <c r="D551" s="2" t="s">
        <v>841</v>
      </c>
      <c r="E551" s="41">
        <v>27355.439999999999</v>
      </c>
    </row>
    <row r="552" spans="1:9" outlineLevel="1" x14ac:dyDescent="0.25">
      <c r="A552" t="str">
        <f t="shared" si="8"/>
        <v>1</v>
      </c>
      <c r="B552" s="1" t="s">
        <v>405</v>
      </c>
      <c r="C552" s="1" t="s">
        <v>181</v>
      </c>
      <c r="D552" s="2" t="s">
        <v>241</v>
      </c>
      <c r="E552" s="41">
        <v>62918.84</v>
      </c>
    </row>
    <row r="553" spans="1:9" outlineLevel="2" x14ac:dyDescent="0.25">
      <c r="A553" t="str">
        <f t="shared" si="8"/>
        <v>1</v>
      </c>
      <c r="B553" s="1" t="s">
        <v>405</v>
      </c>
      <c r="C553" s="1" t="s">
        <v>187</v>
      </c>
      <c r="D553" s="2" t="s">
        <v>188</v>
      </c>
      <c r="E553" s="41">
        <v>54608.56</v>
      </c>
      <c r="F553" s="5"/>
      <c r="H553" s="5"/>
    </row>
    <row r="554" spans="1:9" outlineLevel="1" x14ac:dyDescent="0.25">
      <c r="A554" t="str">
        <f t="shared" si="8"/>
        <v/>
      </c>
      <c r="B554" s="18" t="s">
        <v>565</v>
      </c>
      <c r="C554" s="18"/>
      <c r="D554" s="20" t="s">
        <v>664</v>
      </c>
      <c r="E554" s="57">
        <f>SUBTOTAL(9,E546:E553)</f>
        <v>313263.29000000004</v>
      </c>
    </row>
    <row r="555" spans="1:9" outlineLevel="2" x14ac:dyDescent="0.25">
      <c r="A555" t="str">
        <f t="shared" si="8"/>
        <v>2</v>
      </c>
      <c r="B555" s="1" t="s">
        <v>407</v>
      </c>
      <c r="C555" s="1" t="s">
        <v>408</v>
      </c>
      <c r="D555" s="2" t="s">
        <v>409</v>
      </c>
      <c r="E555" s="41">
        <v>115000</v>
      </c>
    </row>
    <row r="556" spans="1:9" outlineLevel="2" x14ac:dyDescent="0.25">
      <c r="A556" t="str">
        <f t="shared" si="8"/>
        <v/>
      </c>
      <c r="B556" s="18" t="s">
        <v>566</v>
      </c>
      <c r="C556" s="18"/>
      <c r="D556" s="20" t="s">
        <v>665</v>
      </c>
      <c r="E556" s="57">
        <f>SUBTOTAL(9,E555:E555)</f>
        <v>115000</v>
      </c>
    </row>
    <row r="557" spans="1:9" outlineLevel="2" x14ac:dyDescent="0.25">
      <c r="A557" t="str">
        <f t="shared" si="8"/>
        <v>2</v>
      </c>
      <c r="B557" s="1" t="s">
        <v>410</v>
      </c>
      <c r="C557" s="1" t="s">
        <v>411</v>
      </c>
      <c r="D557" s="2" t="s">
        <v>412</v>
      </c>
      <c r="E557" s="41">
        <v>7500</v>
      </c>
    </row>
    <row r="558" spans="1:9" outlineLevel="1" x14ac:dyDescent="0.25">
      <c r="A558" t="str">
        <f t="shared" si="8"/>
        <v>3</v>
      </c>
      <c r="B558" s="1" t="s">
        <v>410</v>
      </c>
      <c r="C558" s="1" t="s">
        <v>21</v>
      </c>
      <c r="D558" s="2" t="s">
        <v>413</v>
      </c>
      <c r="E558" s="41">
        <v>200</v>
      </c>
    </row>
    <row r="559" spans="1:9" outlineLevel="1" x14ac:dyDescent="0.25">
      <c r="A559" t="str">
        <f t="shared" si="8"/>
        <v>3</v>
      </c>
      <c r="B559" s="1" t="s">
        <v>410</v>
      </c>
      <c r="C559" s="1" t="s">
        <v>414</v>
      </c>
      <c r="D559" s="2" t="s">
        <v>412</v>
      </c>
      <c r="E559" s="41">
        <v>100</v>
      </c>
    </row>
    <row r="560" spans="1:9" outlineLevel="1" x14ac:dyDescent="0.25">
      <c r="A560" t="str">
        <f t="shared" si="8"/>
        <v/>
      </c>
      <c r="B560" s="18" t="s">
        <v>567</v>
      </c>
      <c r="C560" s="18"/>
      <c r="D560" s="20" t="s">
        <v>666</v>
      </c>
      <c r="E560" s="57">
        <f>SUBTOTAL(9,E557:E559)</f>
        <v>7800</v>
      </c>
    </row>
    <row r="561" spans="2:7" outlineLevel="1" x14ac:dyDescent="0.25"/>
    <row r="562" spans="2:7" outlineLevel="1" x14ac:dyDescent="0.25"/>
    <row r="563" spans="2:7" outlineLevel="1" x14ac:dyDescent="0.25">
      <c r="B563" s="21"/>
      <c r="C563" s="22"/>
      <c r="D563" s="23"/>
      <c r="E563" s="60">
        <f>E10+E35+E37+E44+E48+E63+E65+E68+E71+E94+E96+E100+E103+E107+E111+E113+E120+E131+E138+E164+E167+E192+E199+E201+E214+E222+E225+E241+E245+E250+E270+E272+E287+E303+E314+E335+E337+E343+E366+E393+E403+E416+E419+E425+E435+E450+E461+E467+E471+E484+E494+E542+E545+E554+E556+E560+E379</f>
        <v>17352805.430000003</v>
      </c>
    </row>
    <row r="564" spans="2:7" outlineLevel="1" x14ac:dyDescent="0.25">
      <c r="B564" s="7"/>
      <c r="C564" s="4"/>
      <c r="E564" s="61"/>
    </row>
    <row r="565" spans="2:7" x14ac:dyDescent="0.25">
      <c r="E565" s="61"/>
      <c r="G565" s="5"/>
    </row>
    <row r="567" spans="2:7" x14ac:dyDescent="0.25">
      <c r="E567" s="62"/>
      <c r="F567" s="42"/>
    </row>
    <row r="568" spans="2:7" x14ac:dyDescent="0.25">
      <c r="D568">
        <v>1</v>
      </c>
      <c r="E568" s="41">
        <f>SUMIF(A5:A562,1,E5:E562)</f>
        <v>6160979.2200000025</v>
      </c>
    </row>
    <row r="569" spans="2:7" x14ac:dyDescent="0.25">
      <c r="D569">
        <v>2</v>
      </c>
      <c r="E569" s="41">
        <f>SUMIF(A5:A562,2,E5:E562)</f>
        <v>4318665.870000001</v>
      </c>
    </row>
    <row r="570" spans="2:7" x14ac:dyDescent="0.25">
      <c r="D570">
        <v>3</v>
      </c>
      <c r="E570" s="41">
        <f>SUMIF(A5:A562,3,E5:E562)</f>
        <v>35800</v>
      </c>
    </row>
    <row r="571" spans="2:7" x14ac:dyDescent="0.25">
      <c r="D571">
        <v>4</v>
      </c>
      <c r="E571" s="41">
        <f>SUMIF(A5:A562,4,E5:E562)</f>
        <v>546804.67999999993</v>
      </c>
    </row>
    <row r="572" spans="2:7" x14ac:dyDescent="0.25">
      <c r="D572">
        <v>5</v>
      </c>
      <c r="E572" s="41">
        <f>SUMIF(A5:A562,5,E5:E562)</f>
        <v>0</v>
      </c>
    </row>
    <row r="573" spans="2:7" x14ac:dyDescent="0.25">
      <c r="D573">
        <v>6</v>
      </c>
      <c r="E573" s="41">
        <f>SUMIF(A5:A561,6,E5:E561)</f>
        <v>5792612.7699999996</v>
      </c>
    </row>
    <row r="574" spans="2:7" x14ac:dyDescent="0.25">
      <c r="D574">
        <v>7</v>
      </c>
      <c r="E574" s="41">
        <f>SUMIF(A5:A562,7,E5:E562)</f>
        <v>99000</v>
      </c>
    </row>
    <row r="575" spans="2:7" x14ac:dyDescent="0.25">
      <c r="D575">
        <v>8</v>
      </c>
      <c r="E575" s="41">
        <f>SUMIF(A5:A562,8,E5:E562)</f>
        <v>0</v>
      </c>
    </row>
    <row r="576" spans="2:7" x14ac:dyDescent="0.25">
      <c r="D576">
        <v>9</v>
      </c>
      <c r="E576" s="41">
        <f>SUMIF(A5:A562,9,E5:E562)</f>
        <v>398942.89</v>
      </c>
    </row>
    <row r="577" spans="5:5" x14ac:dyDescent="0.25">
      <c r="E577" s="63">
        <f>SUM(E568:E576)</f>
        <v>17352805.430000003</v>
      </c>
    </row>
  </sheetData>
  <autoFilter ref="C4:C577" xr:uid="{00000000-0009-0000-0000-000004000000}"/>
  <mergeCells count="1">
    <mergeCell ref="B4:E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I41"/>
  <sheetViews>
    <sheetView showGridLines="0" topLeftCell="A6" workbookViewId="0">
      <selection activeCell="D37" sqref="D37"/>
    </sheetView>
  </sheetViews>
  <sheetFormatPr defaultColWidth="11.42578125" defaultRowHeight="15" x14ac:dyDescent="0.25"/>
  <cols>
    <col min="1" max="1" width="7" customWidth="1"/>
    <col min="2" max="2" width="8.7109375" customWidth="1"/>
    <col min="3" max="3" width="48.42578125" bestFit="1" customWidth="1"/>
    <col min="4" max="4" width="14" customWidth="1"/>
    <col min="5" max="5" width="13.42578125" customWidth="1"/>
    <col min="6" max="6" width="13" customWidth="1"/>
    <col min="7" max="7" width="12.5703125" customWidth="1"/>
    <col min="8" max="8" width="13.85546875" customWidth="1"/>
  </cols>
  <sheetData>
    <row r="5" spans="1:8" ht="18.75" x14ac:dyDescent="0.3">
      <c r="A5" s="75" t="s">
        <v>808</v>
      </c>
      <c r="B5" s="75"/>
      <c r="C5" s="75"/>
      <c r="D5" s="75"/>
      <c r="E5" s="50" t="s">
        <v>745</v>
      </c>
    </row>
    <row r="7" spans="1:8" x14ac:dyDescent="0.25">
      <c r="E7" s="49" t="s">
        <v>746</v>
      </c>
      <c r="F7" s="49" t="s">
        <v>747</v>
      </c>
      <c r="G7" s="51" t="s">
        <v>748</v>
      </c>
      <c r="H7" s="49" t="s">
        <v>753</v>
      </c>
    </row>
    <row r="8" spans="1:8" x14ac:dyDescent="0.25">
      <c r="A8" s="13">
        <v>130</v>
      </c>
      <c r="B8" s="13">
        <v>63901</v>
      </c>
      <c r="C8" s="2" t="s">
        <v>790</v>
      </c>
      <c r="D8" s="3">
        <v>3500</v>
      </c>
      <c r="E8" s="3"/>
      <c r="F8" s="3"/>
      <c r="G8" s="3"/>
      <c r="H8" s="3">
        <v>3500</v>
      </c>
    </row>
    <row r="9" spans="1:8" x14ac:dyDescent="0.25">
      <c r="A9" s="13">
        <v>134</v>
      </c>
      <c r="B9" s="13">
        <v>63317</v>
      </c>
      <c r="C9" s="2" t="s">
        <v>789</v>
      </c>
      <c r="D9" s="3">
        <v>10000</v>
      </c>
      <c r="E9" s="3"/>
      <c r="F9" s="3"/>
      <c r="G9" s="3"/>
      <c r="H9" s="3">
        <v>10000</v>
      </c>
    </row>
    <row r="10" spans="1:8" x14ac:dyDescent="0.25">
      <c r="A10" s="13">
        <v>136</v>
      </c>
      <c r="B10" s="13">
        <v>62340</v>
      </c>
      <c r="C10" s="2" t="s">
        <v>876</v>
      </c>
      <c r="D10" s="3">
        <v>2500</v>
      </c>
      <c r="E10" s="3"/>
      <c r="F10" s="3"/>
      <c r="G10" s="3"/>
      <c r="H10" s="3">
        <v>2500</v>
      </c>
    </row>
    <row r="11" spans="1:8" x14ac:dyDescent="0.25">
      <c r="A11" s="1" t="s">
        <v>255</v>
      </c>
      <c r="B11" s="1" t="s">
        <v>257</v>
      </c>
      <c r="C11" s="2" t="s">
        <v>258</v>
      </c>
      <c r="D11" s="3">
        <v>202483.43</v>
      </c>
      <c r="E11" s="3">
        <v>202483.43</v>
      </c>
      <c r="F11" s="3"/>
      <c r="G11" s="3"/>
      <c r="H11" s="3"/>
    </row>
    <row r="12" spans="1:8" x14ac:dyDescent="0.25">
      <c r="A12" s="13">
        <v>165</v>
      </c>
      <c r="B12" s="13">
        <v>63304</v>
      </c>
      <c r="C12" s="2" t="s">
        <v>907</v>
      </c>
      <c r="D12" s="3">
        <v>3000</v>
      </c>
      <c r="E12" s="3"/>
      <c r="F12" s="3"/>
      <c r="G12" s="3"/>
      <c r="H12" s="3">
        <v>3000</v>
      </c>
    </row>
    <row r="13" spans="1:8" x14ac:dyDescent="0.25">
      <c r="A13" s="13">
        <v>165</v>
      </c>
      <c r="B13" s="13">
        <v>63308</v>
      </c>
      <c r="C13" s="2" t="s">
        <v>899</v>
      </c>
      <c r="D13" s="3">
        <v>6500</v>
      </c>
      <c r="E13" s="3"/>
      <c r="F13" s="3"/>
      <c r="G13" s="3"/>
      <c r="H13" s="3">
        <v>6500</v>
      </c>
    </row>
    <row r="14" spans="1:8" x14ac:dyDescent="0.25">
      <c r="A14" s="13">
        <v>171</v>
      </c>
      <c r="B14" s="13">
        <v>62323</v>
      </c>
      <c r="C14" s="2" t="s">
        <v>773</v>
      </c>
      <c r="D14" s="3">
        <v>3000</v>
      </c>
      <c r="E14" s="3"/>
      <c r="F14" s="3"/>
      <c r="G14" s="3"/>
      <c r="H14" s="3">
        <v>3000</v>
      </c>
    </row>
    <row r="15" spans="1:8" x14ac:dyDescent="0.25">
      <c r="A15" s="1" t="s">
        <v>269</v>
      </c>
      <c r="B15" s="1" t="s">
        <v>275</v>
      </c>
      <c r="C15" s="2" t="s">
        <v>276</v>
      </c>
      <c r="D15" s="3">
        <v>6000</v>
      </c>
      <c r="E15" s="3"/>
      <c r="F15" s="3"/>
      <c r="G15" s="3"/>
      <c r="H15" s="3">
        <v>6000</v>
      </c>
    </row>
    <row r="16" spans="1:8" x14ac:dyDescent="0.25">
      <c r="A16" s="13">
        <v>171</v>
      </c>
      <c r="B16" s="13">
        <v>625</v>
      </c>
      <c r="C16" s="2" t="s">
        <v>915</v>
      </c>
      <c r="D16" s="3">
        <v>3000</v>
      </c>
      <c r="E16" s="3"/>
      <c r="F16" s="3"/>
      <c r="G16" s="3"/>
      <c r="H16" s="3">
        <v>3000</v>
      </c>
    </row>
    <row r="17" spans="1:9" x14ac:dyDescent="0.25">
      <c r="A17" s="13">
        <v>1532</v>
      </c>
      <c r="B17" s="13">
        <v>61933</v>
      </c>
      <c r="C17" s="2" t="s">
        <v>809</v>
      </c>
      <c r="D17" s="3">
        <v>250000</v>
      </c>
      <c r="E17" s="3">
        <v>200000</v>
      </c>
      <c r="F17" s="3">
        <v>50000</v>
      </c>
      <c r="G17" s="3"/>
      <c r="H17" s="3"/>
    </row>
    <row r="18" spans="1:9" x14ac:dyDescent="0.25">
      <c r="A18" s="13">
        <v>1532</v>
      </c>
      <c r="B18" s="13">
        <v>61934</v>
      </c>
      <c r="C18" s="2" t="s">
        <v>810</v>
      </c>
      <c r="D18" s="3">
        <v>300000</v>
      </c>
      <c r="E18" s="3">
        <v>300000</v>
      </c>
      <c r="F18" s="3"/>
      <c r="G18" s="3"/>
      <c r="H18" s="3"/>
    </row>
    <row r="19" spans="1:9" x14ac:dyDescent="0.25">
      <c r="A19" s="13">
        <v>1534</v>
      </c>
      <c r="B19" s="13">
        <v>61939</v>
      </c>
      <c r="C19" s="2" t="s">
        <v>825</v>
      </c>
      <c r="D19" s="3">
        <v>60000</v>
      </c>
      <c r="E19" s="3"/>
      <c r="F19" s="3">
        <v>60000</v>
      </c>
      <c r="G19" s="3"/>
      <c r="H19" s="3"/>
    </row>
    <row r="20" spans="1:9" x14ac:dyDescent="0.25">
      <c r="A20" s="1" t="s">
        <v>432</v>
      </c>
      <c r="B20" s="1" t="s">
        <v>451</v>
      </c>
      <c r="C20" s="2" t="s">
        <v>452</v>
      </c>
      <c r="D20" s="3">
        <v>6000</v>
      </c>
      <c r="E20" s="3"/>
      <c r="F20" s="3"/>
      <c r="G20" s="3"/>
      <c r="H20" s="3">
        <v>6000</v>
      </c>
    </row>
    <row r="21" spans="1:9" x14ac:dyDescent="0.25">
      <c r="A21" s="1" t="s">
        <v>456</v>
      </c>
      <c r="B21" s="1" t="s">
        <v>466</v>
      </c>
      <c r="C21" s="2" t="s">
        <v>467</v>
      </c>
      <c r="D21" s="3">
        <v>4463770.96</v>
      </c>
      <c r="E21" s="3">
        <v>829427.05</v>
      </c>
      <c r="F21" s="3"/>
      <c r="G21" s="3">
        <f>D21-E21</f>
        <v>3634343.91</v>
      </c>
      <c r="H21" s="54"/>
    </row>
    <row r="22" spans="1:9" x14ac:dyDescent="0.25">
      <c r="A22" s="13">
        <v>323</v>
      </c>
      <c r="B22" s="13">
        <v>63219</v>
      </c>
      <c r="C22" s="2" t="s">
        <v>784</v>
      </c>
      <c r="D22" s="3">
        <v>6000</v>
      </c>
      <c r="E22" s="3"/>
      <c r="F22" s="3"/>
      <c r="G22" s="3"/>
      <c r="H22" s="3">
        <v>6000</v>
      </c>
    </row>
    <row r="23" spans="1:9" x14ac:dyDescent="0.25">
      <c r="A23" s="13">
        <v>336</v>
      </c>
      <c r="B23" s="13">
        <v>62105</v>
      </c>
      <c r="C23" s="2" t="s">
        <v>828</v>
      </c>
      <c r="D23" s="3">
        <v>7500</v>
      </c>
      <c r="E23" s="3"/>
      <c r="F23" s="3"/>
      <c r="G23" s="3"/>
      <c r="H23" s="3">
        <v>7500</v>
      </c>
    </row>
    <row r="24" spans="1:9" x14ac:dyDescent="0.25">
      <c r="A24" s="13">
        <v>337</v>
      </c>
      <c r="B24" s="13">
        <v>62505</v>
      </c>
      <c r="C24" s="2" t="s">
        <v>848</v>
      </c>
      <c r="D24" s="3">
        <v>500</v>
      </c>
      <c r="E24" s="3"/>
      <c r="F24" s="3"/>
      <c r="G24" s="3"/>
      <c r="H24" s="3">
        <v>500</v>
      </c>
    </row>
    <row r="25" spans="1:9" x14ac:dyDescent="0.25">
      <c r="A25" s="13">
        <v>3263</v>
      </c>
      <c r="B25" s="13">
        <v>62506</v>
      </c>
      <c r="C25" s="2" t="s">
        <v>857</v>
      </c>
      <c r="D25" s="3">
        <v>1500</v>
      </c>
      <c r="E25" s="3"/>
      <c r="F25" s="3"/>
      <c r="G25" s="3"/>
      <c r="H25" s="3">
        <v>1500</v>
      </c>
    </row>
    <row r="26" spans="1:9" x14ac:dyDescent="0.25">
      <c r="A26" s="13">
        <v>3321</v>
      </c>
      <c r="B26" s="13">
        <v>62510</v>
      </c>
      <c r="C26" s="2" t="s">
        <v>776</v>
      </c>
      <c r="D26" s="3">
        <v>7000</v>
      </c>
      <c r="E26" s="3">
        <v>5500</v>
      </c>
      <c r="F26" s="3"/>
      <c r="G26" s="3"/>
      <c r="H26" s="3">
        <v>1500</v>
      </c>
    </row>
    <row r="27" spans="1:9" x14ac:dyDescent="0.25">
      <c r="A27" s="13">
        <v>3331</v>
      </c>
      <c r="B27" s="13">
        <v>62306</v>
      </c>
      <c r="C27" s="2" t="s">
        <v>812</v>
      </c>
      <c r="D27" s="3">
        <v>137379.41</v>
      </c>
      <c r="E27" s="3">
        <v>103034.56</v>
      </c>
      <c r="F27" s="3">
        <f>D27-E27</f>
        <v>34344.850000000006</v>
      </c>
      <c r="G27" s="3"/>
      <c r="H27" s="54"/>
    </row>
    <row r="28" spans="1:9" x14ac:dyDescent="0.25">
      <c r="A28" s="13">
        <v>3332</v>
      </c>
      <c r="B28" s="13">
        <v>62307</v>
      </c>
      <c r="C28" s="2" t="s">
        <v>813</v>
      </c>
      <c r="D28" s="3">
        <v>65966.25</v>
      </c>
      <c r="E28" s="3">
        <f>D28*0.75</f>
        <v>49474.6875</v>
      </c>
      <c r="F28" s="3">
        <f>D28-E28</f>
        <v>16491.5625</v>
      </c>
      <c r="G28" s="3"/>
      <c r="H28" s="54"/>
    </row>
    <row r="29" spans="1:9" x14ac:dyDescent="0.25">
      <c r="A29" s="13">
        <v>3421</v>
      </c>
      <c r="B29" s="13">
        <v>62260</v>
      </c>
      <c r="C29" s="2" t="s">
        <v>782</v>
      </c>
      <c r="D29" s="3">
        <v>5000</v>
      </c>
      <c r="E29" s="3">
        <v>2500</v>
      </c>
      <c r="F29" s="3"/>
      <c r="G29" s="3"/>
      <c r="H29" s="3">
        <v>2500</v>
      </c>
    </row>
    <row r="30" spans="1:9" x14ac:dyDescent="0.25">
      <c r="A30" s="13">
        <v>3421</v>
      </c>
      <c r="B30" s="13">
        <v>63208</v>
      </c>
      <c r="C30" s="2" t="s">
        <v>811</v>
      </c>
      <c r="D30" s="3">
        <v>35000</v>
      </c>
      <c r="E30" s="3"/>
      <c r="F30" s="3">
        <v>30000</v>
      </c>
      <c r="G30" s="3"/>
      <c r="H30" s="3">
        <v>5000</v>
      </c>
    </row>
    <row r="31" spans="1:9" x14ac:dyDescent="0.25">
      <c r="A31" s="13">
        <v>3381</v>
      </c>
      <c r="B31" s="13">
        <v>62904</v>
      </c>
      <c r="C31" s="2" t="s">
        <v>322</v>
      </c>
      <c r="D31" s="3">
        <v>36000</v>
      </c>
      <c r="E31" s="3">
        <v>30000</v>
      </c>
      <c r="F31" s="3"/>
      <c r="G31" s="3"/>
      <c r="H31" s="3">
        <v>6000</v>
      </c>
      <c r="I31" t="s">
        <v>819</v>
      </c>
    </row>
    <row r="32" spans="1:9" x14ac:dyDescent="0.25">
      <c r="A32" s="1" t="s">
        <v>346</v>
      </c>
      <c r="B32" s="1" t="s">
        <v>349</v>
      </c>
      <c r="C32" s="2" t="s">
        <v>350</v>
      </c>
      <c r="D32" s="3">
        <v>50804.800000000003</v>
      </c>
      <c r="E32" s="3">
        <v>40804.800000000003</v>
      </c>
      <c r="F32" s="3"/>
      <c r="G32" s="3"/>
      <c r="H32" s="3">
        <v>10000</v>
      </c>
    </row>
    <row r="33" spans="1:8" x14ac:dyDescent="0.25">
      <c r="A33" s="1" t="s">
        <v>346</v>
      </c>
      <c r="B33" s="1" t="s">
        <v>351</v>
      </c>
      <c r="C33" s="2" t="s">
        <v>847</v>
      </c>
      <c r="D33" s="3">
        <v>23000</v>
      </c>
      <c r="E33" s="3">
        <v>23000</v>
      </c>
      <c r="F33" s="3"/>
      <c r="G33" s="3"/>
      <c r="H33" s="3"/>
    </row>
    <row r="34" spans="1:8" x14ac:dyDescent="0.25">
      <c r="A34" s="13">
        <v>920</v>
      </c>
      <c r="B34" s="13">
        <v>62300</v>
      </c>
      <c r="C34" s="2" t="s">
        <v>778</v>
      </c>
      <c r="D34" s="3">
        <v>6000</v>
      </c>
      <c r="E34" s="3"/>
      <c r="F34" s="3"/>
      <c r="G34" s="3"/>
      <c r="H34" s="3">
        <v>6000</v>
      </c>
    </row>
    <row r="35" spans="1:8" x14ac:dyDescent="0.25">
      <c r="A35" s="13">
        <v>920</v>
      </c>
      <c r="B35" s="13">
        <v>62309</v>
      </c>
      <c r="C35" s="2" t="s">
        <v>814</v>
      </c>
      <c r="D35" s="3">
        <v>40207.919999999998</v>
      </c>
      <c r="E35" s="3">
        <f>D35*0.75</f>
        <v>30155.94</v>
      </c>
      <c r="F35" s="3">
        <f>D35-E35</f>
        <v>10051.98</v>
      </c>
      <c r="G35" s="3"/>
      <c r="H35" s="3"/>
    </row>
    <row r="36" spans="1:8" x14ac:dyDescent="0.25">
      <c r="A36" s="13" t="s">
        <v>375</v>
      </c>
      <c r="B36" s="13" t="s">
        <v>401</v>
      </c>
      <c r="C36" s="2" t="s">
        <v>874</v>
      </c>
      <c r="D36" s="3">
        <v>21000</v>
      </c>
      <c r="E36" s="3"/>
      <c r="F36" s="3"/>
      <c r="G36" s="3"/>
      <c r="H36" s="3">
        <v>15000</v>
      </c>
    </row>
    <row r="37" spans="1:8" x14ac:dyDescent="0.25">
      <c r="A37" s="13">
        <v>924</v>
      </c>
      <c r="B37" s="13">
        <v>69200</v>
      </c>
      <c r="C37" s="2" t="s">
        <v>818</v>
      </c>
      <c r="D37" s="3">
        <v>30000</v>
      </c>
      <c r="E37" s="3"/>
      <c r="F37" s="3"/>
      <c r="G37" s="3"/>
      <c r="H37" s="3">
        <v>30000</v>
      </c>
    </row>
    <row r="38" spans="1:8" x14ac:dyDescent="0.25">
      <c r="A38" s="7"/>
      <c r="B38" s="4"/>
      <c r="C38" s="11" t="s">
        <v>667</v>
      </c>
      <c r="D38" s="42">
        <f>SUM(D8:D37)</f>
        <v>5792612.7699999996</v>
      </c>
      <c r="E38" s="42">
        <f>SUM(E8:E37)</f>
        <v>1816380.4675</v>
      </c>
      <c r="F38" s="42">
        <f>SUM(F8:F37)</f>
        <v>200888.39250000002</v>
      </c>
      <c r="G38" s="42">
        <f>SUM(G8:G37)</f>
        <v>3634343.91</v>
      </c>
      <c r="H38" s="42">
        <f>SUM(H8:H37)</f>
        <v>135000</v>
      </c>
    </row>
    <row r="41" spans="1:8" x14ac:dyDescent="0.25">
      <c r="C41" s="11"/>
      <c r="D41" s="42"/>
    </row>
  </sheetData>
  <mergeCells count="1">
    <mergeCell ref="A5:D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0"/>
  <sheetViews>
    <sheetView workbookViewId="0">
      <selection activeCell="K27" sqref="K27"/>
    </sheetView>
  </sheetViews>
  <sheetFormatPr defaultColWidth="9.140625" defaultRowHeight="15" x14ac:dyDescent="0.25"/>
  <cols>
    <col min="5" max="5" width="17.7109375" customWidth="1"/>
    <col min="6" max="6" width="12.140625" customWidth="1"/>
  </cols>
  <sheetData>
    <row r="1" spans="1:7" x14ac:dyDescent="0.25">
      <c r="A1" t="s">
        <v>880</v>
      </c>
    </row>
    <row r="4" spans="1:7" x14ac:dyDescent="0.25">
      <c r="C4" s="70" t="s">
        <v>888</v>
      </c>
      <c r="D4" s="70"/>
      <c r="E4" s="70"/>
      <c r="F4" s="70" t="s">
        <v>604</v>
      </c>
    </row>
    <row r="6" spans="1:7" x14ac:dyDescent="0.25">
      <c r="C6" t="s">
        <v>881</v>
      </c>
      <c r="F6" s="5">
        <v>45000</v>
      </c>
    </row>
    <row r="7" spans="1:7" x14ac:dyDescent="0.25">
      <c r="C7" t="s">
        <v>882</v>
      </c>
      <c r="F7" s="5">
        <v>25000</v>
      </c>
    </row>
    <row r="8" spans="1:7" x14ac:dyDescent="0.25">
      <c r="C8" t="s">
        <v>883</v>
      </c>
      <c r="F8" s="5">
        <v>15000</v>
      </c>
    </row>
    <row r="9" spans="1:7" x14ac:dyDescent="0.25">
      <c r="C9" t="s">
        <v>884</v>
      </c>
      <c r="F9" s="5">
        <v>15000</v>
      </c>
    </row>
    <row r="10" spans="1:7" x14ac:dyDescent="0.25">
      <c r="C10" t="s">
        <v>900</v>
      </c>
      <c r="F10" s="5">
        <v>350000</v>
      </c>
      <c r="G10" t="s">
        <v>906</v>
      </c>
    </row>
    <row r="11" spans="1:7" x14ac:dyDescent="0.25">
      <c r="C11" t="s">
        <v>885</v>
      </c>
      <c r="F11" s="5">
        <v>8000</v>
      </c>
    </row>
    <row r="12" spans="1:7" x14ac:dyDescent="0.25">
      <c r="C12" t="s">
        <v>889</v>
      </c>
      <c r="F12" s="5">
        <v>30000</v>
      </c>
    </row>
    <row r="13" spans="1:7" x14ac:dyDescent="0.25">
      <c r="C13" t="s">
        <v>890</v>
      </c>
      <c r="F13" s="5">
        <v>150000</v>
      </c>
    </row>
    <row r="14" spans="1:7" x14ac:dyDescent="0.25">
      <c r="C14" t="s">
        <v>901</v>
      </c>
      <c r="F14" s="5">
        <v>350000</v>
      </c>
    </row>
    <row r="15" spans="1:7" x14ac:dyDescent="0.25">
      <c r="C15" t="s">
        <v>902</v>
      </c>
      <c r="F15" s="5">
        <v>350000</v>
      </c>
    </row>
    <row r="16" spans="1:7" x14ac:dyDescent="0.25">
      <c r="C16" t="s">
        <v>903</v>
      </c>
      <c r="F16" s="72" t="s">
        <v>904</v>
      </c>
    </row>
    <row r="17" spans="3:6" x14ac:dyDescent="0.25">
      <c r="C17" t="s">
        <v>886</v>
      </c>
      <c r="F17" s="5">
        <v>30000</v>
      </c>
    </row>
    <row r="18" spans="3:6" x14ac:dyDescent="0.25">
      <c r="C18" t="s">
        <v>887</v>
      </c>
      <c r="F18" s="5">
        <v>45000</v>
      </c>
    </row>
    <row r="19" spans="3:6" x14ac:dyDescent="0.25">
      <c r="C19" t="s">
        <v>891</v>
      </c>
      <c r="F19" s="71">
        <v>15000</v>
      </c>
    </row>
    <row r="20" spans="3:6" x14ac:dyDescent="0.25">
      <c r="C20" s="11" t="s">
        <v>667</v>
      </c>
      <c r="F20" s="42">
        <f>SUM(F6:F19)</f>
        <v>1428000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2</vt:i4>
      </vt:variant>
    </vt:vector>
  </HeadingPairs>
  <TitlesOfParts>
    <vt:vector size="8" baseType="lpstr">
      <vt:lpstr>INGRESSOS</vt:lpstr>
      <vt:lpstr>RESUM</vt:lpstr>
      <vt:lpstr>resum per anunci</vt:lpstr>
      <vt:lpstr>DESPESES CAPÍTOLS</vt:lpstr>
      <vt:lpstr>INVERSIÓ</vt:lpstr>
      <vt:lpstr>Inversions pendents 25-26</vt:lpstr>
      <vt:lpstr>RESUM!Print_Area</vt:lpstr>
      <vt:lpstr>INGRESSOS!Print_Titles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Angels Trench Roca</dc:creator>
  <cp:lastModifiedBy>Usuari12 Sallent</cp:lastModifiedBy>
  <cp:lastPrinted>2024-11-19T13:24:46Z</cp:lastPrinted>
  <dcterms:created xsi:type="dcterms:W3CDTF">2022-01-25T11:29:17Z</dcterms:created>
  <dcterms:modified xsi:type="dcterms:W3CDTF">2024-11-28T13:51:23Z</dcterms:modified>
</cp:coreProperties>
</file>